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入力" sheetId="2" state="visible" r:id="rId2"/>
    <sheet xmlns:r="http://schemas.openxmlformats.org/officeDocument/2006/relationships" name="まとめ" sheetId="3" state="visible" r:id="rId3"/>
    <sheet xmlns:r="http://schemas.openxmlformats.org/officeDocument/2006/relationships" name="年ごとの表" sheetId="4" state="visible" r:id="rId4"/>
    <sheet xmlns:r="http://schemas.openxmlformats.org/officeDocument/2006/relationships" name="育休の月" sheetId="5" state="visible" r:id="rId5"/>
    <sheet xmlns:r="http://schemas.openxmlformats.org/officeDocument/2006/relationships" name="実績とくらべる" sheetId="6" state="visible" r:id="rId6"/>
    <sheet xmlns:r="http://schemas.openxmlformats.org/officeDocument/2006/relationships" name="決まりの表" sheetId="7" state="visible" r:id="rId7"/>
    <sheet xmlns:r="http://schemas.openxmlformats.org/officeDocument/2006/relationships" name="しくみ_年" sheetId="8" state="hidden" r:id="rId8"/>
    <sheet xmlns:r="http://schemas.openxmlformats.org/officeDocument/2006/relationships" name="しくみ_児童手当" sheetId="9" state="hidden" r:id="rId9"/>
    <sheet xmlns:r="http://schemas.openxmlformats.org/officeDocument/2006/relationships" name="しくみ_教育費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yyyy-mm-dd"/>
    <numFmt numFmtId="166" formatCode="yyyy&quot;年&quot;m&quot;月&quot;"/>
    <numFmt numFmtId="167" formatCode="0.0000"/>
    <numFmt numFmtId="168" formatCode="0.000%"/>
    <numFmt numFmtId="169" formatCode="yyyy/m/d"/>
  </numFmts>
  <fonts count="12">
    <font>
      <name val="Arial"/>
      <sz val="11"/>
    </font>
    <font>
      <name val="Arial"/>
      <b val="1"/>
      <color rgb="00000000"/>
      <sz val="14"/>
    </font>
    <font>
      <name val="Arial"/>
      <color rgb="00000000"/>
      <sz val="11"/>
    </font>
    <font>
      <name val="Arial"/>
      <b val="1"/>
      <color rgb="00000000"/>
      <sz val="12"/>
    </font>
    <font>
      <name val="Arial"/>
      <color rgb="000000FF"/>
      <sz val="11"/>
    </font>
    <font>
      <name val="Arial"/>
      <color rgb="00008000"/>
      <sz val="11"/>
    </font>
    <font>
      <name val="Arial"/>
      <b val="1"/>
      <color rgb="00C00000"/>
      <sz val="11"/>
    </font>
    <font>
      <name val="Arial"/>
      <b val="1"/>
      <color rgb="00000000"/>
      <sz val="11"/>
    </font>
    <font>
      <name val="Arial"/>
      <color rgb="007F7F7F"/>
      <sz val="11"/>
    </font>
    <font>
      <name val="Arial"/>
      <color rgb="00C00000"/>
      <sz val="11"/>
    </font>
    <font>
      <name val="Arial"/>
      <b val="1"/>
      <color rgb="00FFFFFF"/>
      <sz val="11"/>
    </font>
    <font>
      <name val="Arial"/>
      <b val="1"/>
      <color rgb="00008000"/>
      <sz val="11"/>
    </font>
  </fonts>
  <fills count="8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FC7CE"/>
        <bgColor rgb="00FFC7CE"/>
      </patternFill>
    </fill>
    <fill>
      <patternFill patternType="solid">
        <fgColor rgb="001F3864"/>
        <bgColor rgb="001F3864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4" borderId="0" pivotButton="0" quotePrefix="0" xfId="0"/>
    <xf numFmtId="0" fontId="6" fillId="0" borderId="0" pivotButton="0" quotePrefix="0" xfId="0"/>
    <xf numFmtId="0" fontId="7" fillId="2" borderId="0" pivotButton="0" quotePrefix="0" xfId="0"/>
    <xf numFmtId="1" fontId="4" fillId="3" borderId="0" pivotButton="0" quotePrefix="0" xfId="0"/>
    <xf numFmtId="1" fontId="2" fillId="0" borderId="0" pivotButton="0" quotePrefix="0" xfId="0"/>
    <xf numFmtId="3" fontId="4" fillId="3" borderId="0" pivotButton="0" quotePrefix="0" xfId="0"/>
    <xf numFmtId="164" fontId="4" fillId="3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2" fillId="2" borderId="0" applyAlignment="1" pivotButton="0" quotePrefix="0" xfId="0">
      <alignment vertical="top" wrapText="1"/>
    </xf>
    <xf numFmtId="1" fontId="5" fillId="0" borderId="0" pivotButton="0" quotePrefix="0" xfId="0"/>
    <xf numFmtId="0" fontId="9" fillId="0" borderId="0" pivotButton="0" quotePrefix="0" xfId="0"/>
    <xf numFmtId="0" fontId="10" fillId="5" borderId="0" pivotButton="0" quotePrefix="0" xfId="0"/>
    <xf numFmtId="0" fontId="10" fillId="5" borderId="0" applyAlignment="1" pivotButton="0" quotePrefix="0" xfId="0">
      <alignment vertical="top" wrapText="1"/>
    </xf>
    <xf numFmtId="166" fontId="4" fillId="3" borderId="0" pivotButton="0" quotePrefix="0" xfId="0"/>
    <xf numFmtId="166" fontId="2" fillId="0" borderId="0" pivotButton="0" quotePrefix="0" xfId="0"/>
    <xf numFmtId="0" fontId="11" fillId="0" borderId="0" pivotButton="0" quotePrefix="0" xfId="0"/>
    <xf numFmtId="3" fontId="11" fillId="0" borderId="0" pivotButton="0" quotePrefix="0" xfId="0"/>
    <xf numFmtId="3" fontId="2" fillId="0" borderId="0" pivotButton="0" quotePrefix="0" xfId="0"/>
    <xf numFmtId="3" fontId="5" fillId="0" borderId="0" pivotButton="0" quotePrefix="0" xfId="0"/>
    <xf numFmtId="1" fontId="10" fillId="5" borderId="0" pivotButton="0" quotePrefix="0" xfId="0"/>
    <xf numFmtId="0" fontId="5" fillId="0" borderId="0" applyAlignment="1" pivotButton="0" quotePrefix="0" xfId="0">
      <alignment vertical="top" wrapText="1"/>
    </xf>
    <xf numFmtId="0" fontId="7" fillId="6" borderId="0" pivotButton="0" quotePrefix="0" xfId="0"/>
    <xf numFmtId="3" fontId="7" fillId="6" borderId="0" pivotButton="0" quotePrefix="0" xfId="0"/>
    <xf numFmtId="0" fontId="7" fillId="7" borderId="0" pivotButton="0" quotePrefix="0" xfId="0"/>
    <xf numFmtId="3" fontId="7" fillId="7" borderId="0" pivotButton="0" quotePrefix="0" xfId="0"/>
    <xf numFmtId="0" fontId="7" fillId="0" borderId="0" pivotButton="0" quotePrefix="0" xfId="0"/>
    <xf numFmtId="3" fontId="7" fillId="0" borderId="0" pivotButton="0" quotePrefix="0" xfId="0"/>
    <xf numFmtId="3" fontId="7" fillId="2" borderId="0" pivotButton="0" quotePrefix="0" xfId="0"/>
    <xf numFmtId="166" fontId="5" fillId="0" borderId="0" pivotButton="0" quotePrefix="0" xfId="0"/>
    <xf numFmtId="169" fontId="2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3" fontId="2" fillId="0" borderId="0" applyAlignment="1" pivotButton="0" quotePrefix="0" xfId="0">
      <alignment vertical="top"/>
    </xf>
    <xf numFmtId="1" fontId="11" fillId="0" borderId="0" pivotButton="0" quotePrefix="0" xfId="0"/>
    <xf numFmtId="3" fontId="4" fillId="0" borderId="0" pivotButton="0" quotePrefix="0" xfId="0"/>
    <xf numFmtId="1" fontId="4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7" fillId="2" borderId="0" applyAlignment="1" pivotButton="0" quotePrefix="0" xfId="0">
      <alignment vertical="top" wrapText="1"/>
    </xf>
    <xf numFmtId="164" fontId="4" fillId="0" borderId="0" pivotButton="0" quotePrefix="0" xfId="0"/>
    <xf numFmtId="167" fontId="5" fillId="0" borderId="0" pivotButton="0" quotePrefix="0" xfId="0"/>
    <xf numFmtId="168" fontId="5" fillId="0" borderId="0" pivotButton="0" quotePrefix="0" xfId="0"/>
    <xf numFmtId="2" fontId="5" fillId="0" borderId="0" pivotButton="0" quotePrefix="0" xfId="0"/>
  </cellXfs>
  <cellStyles count="1">
    <cellStyle name="Normal" xfId="0" builtinId="0" hidden="0"/>
  </cellStyles>
  <dxfs count="3">
    <dxf>
      <font>
        <b val="1"/>
        <color rgb="00C00000"/>
      </font>
    </dxf>
    <dxf>
      <font>
        <b val="1"/>
        <color rgb="00C00000"/>
      </font>
      <fill>
        <patternFill patternType="solid">
          <fgColor rgb="00FFC7CE"/>
          <bgColor rgb="00FFC7CE"/>
        </patternFill>
      </fill>
    </dxf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金融資産の見通し（3つのシナリオ）</a:t>
            </a:r>
          </a:p>
        </rich>
      </tx>
    </title>
    <plotArea>
      <lineChart>
        <grouping val="standard"/>
        <ser>
          <idx val="0"/>
          <order val="0"/>
          <tx>
            <strRef>
              <f>'年ごとの表'!A47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'年ごとの表'!$B$1:$BO$1</f>
            </numRef>
          </cat>
          <val>
            <numRef>
              <f>'年ごとの表'!$B$47:$BO$47</f>
            </numRef>
          </val>
        </ser>
        <ser>
          <idx val="1"/>
          <order val="1"/>
          <tx>
            <strRef>
              <f>'年ごとの表'!A48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'年ごとの表'!$B$1:$BO$1</f>
            </numRef>
          </cat>
          <val>
            <numRef>
              <f>'年ごとの表'!$B$48:$BO$48</f>
            </numRef>
          </val>
        </ser>
        <ser>
          <idx val="2"/>
          <order val="2"/>
          <tx>
            <strRef>
              <f>'年ごとの表'!A49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'年ごとの表'!$B$1:$BO$1</f>
            </numRef>
          </cat>
          <val>
            <numRef>
              <f>'年ごとの表'!$B$49:$BO$49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入るお金と出るお金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'年ごとの表'!A21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'年ごとの表'!$B$1:$BO$1</f>
            </numRef>
          </cat>
          <val>
            <numRef>
              <f>'年ごとの表'!$B$21:$BO$21</f>
            </numRef>
          </val>
        </ser>
        <ser>
          <idx val="1"/>
          <order val="1"/>
          <tx>
            <strRef>
              <f>'年ごとの表'!A30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'年ごとの表'!$B$1:$BO$1</f>
            </numRef>
          </cat>
          <val>
            <numRef>
              <f>'年ごとの表'!$B$30:$BO$30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子どもごとの教育費（最初の30年）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'年ごとの表'!A42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'年ごとの表'!$B$42:$AE$42</f>
            </numRef>
          </val>
        </ser>
        <ser>
          <idx val="1"/>
          <order val="1"/>
          <tx>
            <strRef>
              <f>'年ごとの表'!A43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'年ごとの表'!$B$43:$AE$43</f>
            </numRef>
          </val>
        </ser>
        <ser>
          <idx val="2"/>
          <order val="2"/>
          <tx>
            <strRef>
              <f>'年ごとの表'!A44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'年ごとの表'!$B$44:$AE$44</f>
            </numRef>
          </val>
        </ser>
        <ser>
          <idx val="3"/>
          <order val="3"/>
          <tx>
            <strRef>
              <f>'年ごとの表'!A45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'年ごとの表'!$B$45:$AE$45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育休の前後の 月末の手元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'育休の月'!E4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'育休の月'!$A$5:$A$40</f>
            </numRef>
          </cat>
          <val>
            <numRef>
              <f>'育休の月'!$E$5:$E$40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yyyy/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36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56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76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45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1:A85"/>
  <sheetViews>
    <sheetView showGridLines="0" tabSelected="1" zoomScale="10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ライフプラン表（ひな形）</t>
        </is>
      </c>
    </row>
    <row r="2" ht="15" customHeight="1">
      <c r="A2" s="2" t="inlineStr">
        <is>
          <t>育休のお金（ikukyu-okane.com）が無料で配っています。</t>
        </is>
      </c>
    </row>
    <row r="3" ht="15" customHeight="1">
      <c r="A3" s="2" t="inlineStr">
        <is>
          <t>入っている数字は、架空の家族の例です。</t>
        </is>
      </c>
    </row>
    <row r="5">
      <c r="A5" s="3" t="inlineStr">
        <is>
          <t>■ 使い方</t>
        </is>
      </c>
    </row>
    <row r="6" ht="15" customHeight="1">
      <c r="A6" s="2" t="inlineStr">
        <is>
          <t>①「入力」の黄色い欄（青い字）を、自分の数字に書きかえます。</t>
        </is>
      </c>
    </row>
    <row r="7" ht="15" customHeight="1">
      <c r="A7" s="2" t="inlineStr">
        <is>
          <t xml:space="preserve">　入れる所は「入力」の1枚だけです。</t>
        </is>
      </c>
    </row>
    <row r="8" ht="15" customHeight="1">
      <c r="A8" s="2" t="inlineStr">
        <is>
          <t>②「まとめ」で、足りなくなる年・一番少ない年・3つのシナリオを見ます。</t>
        </is>
      </c>
    </row>
    <row r="9" ht="15" customHeight="1">
      <c r="A9" s="2" t="inlineStr">
        <is>
          <t>③ 1年たったら、支出管理表の1行を「入力」の実績に貼ります。</t>
        </is>
      </c>
    </row>
    <row r="10" ht="15" customHeight="1">
      <c r="A10" s="2" t="inlineStr">
        <is>
          <t xml:space="preserve">　「実績とくらべる」で、計画とのずれが分かります。</t>
        </is>
      </c>
    </row>
    <row r="12">
      <c r="A12" s="3" t="inlineStr">
        <is>
          <t>■ 色の見方</t>
        </is>
      </c>
    </row>
    <row r="13">
      <c r="A13" s="4" t="inlineStr">
        <is>
          <t>入れる欄（青い字・薄い黄色）</t>
        </is>
      </c>
    </row>
    <row r="14">
      <c r="A14" s="5" t="inlineStr">
        <is>
          <t>式（黒い字）。さわらないでください</t>
        </is>
      </c>
    </row>
    <row r="15">
      <c r="A15" s="6" t="inlineStr">
        <is>
          <t>ほかのシートを引く式（緑の字）。さわらないでください</t>
        </is>
      </c>
    </row>
    <row r="16">
      <c r="A16" s="7" t="inlineStr">
        <is>
          <t>公式の数字（青い字・色なし）。「決まりの表」にあります</t>
        </is>
      </c>
    </row>
    <row r="17">
      <c r="A17" s="8" t="inlineStr">
        <is>
          <t>足りない・マイナス（赤い字）</t>
        </is>
      </c>
    </row>
    <row r="19">
      <c r="A19" s="3" t="inlineStr">
        <is>
          <t>■ 計算の決まり</t>
        </is>
      </c>
    </row>
    <row r="20" ht="15" customHeight="1">
      <c r="A20" s="2" t="inlineStr">
        <is>
          <t>1. 1年ごとに入るお金と出るお金を出し、差を預金・現金に足します。</t>
        </is>
      </c>
    </row>
    <row r="21" ht="15" customHeight="1">
      <c r="A21" s="2" t="inlineStr">
        <is>
          <t>2. 収入はすべて手取りで入れます（給料・賞与・副業・年金・退職金）。</t>
        </is>
      </c>
    </row>
    <row r="22" ht="15" customHeight="1">
      <c r="A22" s="2" t="inlineStr">
        <is>
          <t>3. シナリオは3つ（きびしめ・ふつう・明るめ）。3つとも最後まで計算します。</t>
        </is>
      </c>
    </row>
    <row r="23" ht="15" customHeight="1">
      <c r="A23" s="2" t="inlineStr">
        <is>
          <t xml:space="preserve">　シナリオごとに、利回り・物価・手取りの伸び・年金の伸びを変えられます。</t>
        </is>
      </c>
    </row>
    <row r="24" ht="15" customHeight="1">
      <c r="A24" s="2" t="inlineStr">
        <is>
          <t xml:space="preserve">　年ごとの表は選んだ1つを、まとめは3つを並べて出します。</t>
        </is>
      </c>
    </row>
    <row r="25" ht="15" customHeight="1">
      <c r="A25" s="2" t="inlineStr">
        <is>
          <t>4. 物価の上がり率は、住宅ローンの返済をのぞく出るお金にかけます。</t>
        </is>
      </c>
    </row>
    <row r="26" ht="15" customHeight="1">
      <c r="A26" s="2" t="inlineStr">
        <is>
          <t xml:space="preserve">　住宅ローンの返済は決まった額なので、かけません。</t>
        </is>
      </c>
    </row>
    <row r="27" ht="15" customHeight="1">
      <c r="A27" s="2" t="inlineStr">
        <is>
          <t>5. 手元（預金・現金）が生活防衛資金より少ない年は、投資から取り崩します。</t>
        </is>
      </c>
    </row>
    <row r="28" ht="15" customHeight="1">
      <c r="A28" s="2" t="inlineStr">
        <is>
          <t xml:space="preserve">　取り崩すのは、手元が生活防衛資金に戻る分までです。</t>
        </is>
      </c>
    </row>
    <row r="29" ht="15" customHeight="1">
      <c r="A29" s="2" t="inlineStr">
        <is>
          <t xml:space="preserve">　取り崩す時の税金の割合を入れると、その分多く取り崩します。</t>
        </is>
      </c>
    </row>
    <row r="30" ht="15" customHeight="1">
      <c r="A30" s="2" t="inlineStr">
        <is>
          <t xml:space="preserve">　投資が無くなると手元がマイナスになり、「足りない」と出ます。</t>
        </is>
      </c>
    </row>
    <row r="31" ht="15" customHeight="1">
      <c r="A31" s="2" t="inlineStr">
        <is>
          <t xml:space="preserve">　生活防衛資金を0にすると、手元が0を下回る年だけ取り崩します。</t>
        </is>
      </c>
    </row>
    <row r="32" ht="15" customHeight="1">
      <c r="A32" s="2" t="inlineStr">
        <is>
          <t>6. 児童手当は2024年10月分からの決まりで数えます。</t>
        </is>
      </c>
    </row>
    <row r="33" ht="15" customHeight="1">
      <c r="A33" s="2" t="inlineStr">
        <is>
          <t xml:space="preserve">　生まれた月の次の月の分から、高校生年代の終わりの3月までです。</t>
        </is>
      </c>
    </row>
    <row r="34" ht="15" customHeight="1">
      <c r="A34" s="2" t="inlineStr">
        <is>
          <t xml:space="preserve">　3歳の誕生月までは3歳未満の額です。3人目からの額も入れています。</t>
        </is>
      </c>
    </row>
    <row r="35" ht="15" customHeight="1">
      <c r="A35" s="2" t="inlineStr">
        <is>
          <t xml:space="preserve">　上の子は、22歳になった後の最初の3月まで「上の子」として数えます。</t>
        </is>
      </c>
    </row>
    <row r="36" ht="15" customHeight="1">
      <c r="A36" s="2" t="inlineStr">
        <is>
          <t xml:space="preserve">　偶数月に、前の2か月分が振り込まれる形で数えます。</t>
        </is>
      </c>
    </row>
    <row r="37" ht="15" customHeight="1">
      <c r="A37" s="2" t="inlineStr">
        <is>
          <t>7. 教育費は学年（4月はじまり）で数えます。</t>
        </is>
      </c>
    </row>
    <row r="38" ht="15" customHeight="1">
      <c r="A38" s="2" t="inlineStr">
        <is>
          <t xml:space="preserve">　1〜3月は前の学年、4〜12月は新しい学年の費用です。</t>
        </is>
      </c>
    </row>
    <row r="39" ht="15" customHeight="1">
      <c r="A39" s="2" t="inlineStr">
        <is>
          <t xml:space="preserve">　1〜3月生まれは、1つ上の学年に入ります。</t>
        </is>
      </c>
    </row>
    <row r="40" ht="15" customHeight="1">
      <c r="A40" s="2" t="inlineStr">
        <is>
          <t>8. 住宅ローンは元利均等（毎月同じ額）です。金利が変わる年を1つ入れられます。</t>
        </is>
      </c>
    </row>
    <row r="41" ht="15" customHeight="1">
      <c r="A41" s="2" t="inlineStr">
        <is>
          <t>9. 「入力」の育休の月に計算ツールの結果を写すと、その月はその値を使います。</t>
        </is>
      </c>
    </row>
    <row r="42" ht="15" customHeight="1">
      <c r="A42" s="2" t="inlineStr">
        <is>
          <t>10. 年金を65歳より早めると1か月0.4%減り、遅らせると0.7%増えます。</t>
        </is>
      </c>
    </row>
    <row r="43" ht="15" customHeight="1">
      <c r="A43" s="2" t="inlineStr">
        <is>
          <t>11. 仕事をやめる年は給料を0、年金が始まる年は12か月分で数えます（目安）。</t>
        </is>
      </c>
    </row>
    <row r="45">
      <c r="A45" s="3" t="inlineStr">
        <is>
          <t>■ この表で計算していない事</t>
        </is>
      </c>
    </row>
    <row r="46" ht="15" customHeight="1">
      <c r="A46" s="2" t="inlineStr">
        <is>
          <t>退職金の税金（税金を引いた後の額を入れてください）</t>
        </is>
      </c>
    </row>
    <row r="47" ht="15" customHeight="1">
      <c r="A47" s="2" t="inlineStr">
        <is>
          <t>年金の税金と社会保険料・住宅ローン控除・ふるさと納税・医療費控除</t>
        </is>
      </c>
    </row>
    <row r="48" ht="15" customHeight="1">
      <c r="A48" s="2" t="inlineStr">
        <is>
          <t>保育料の所得による違い（自分の保育料を入れてください）</t>
        </is>
      </c>
    </row>
    <row r="49" ht="15" customHeight="1">
      <c r="A49" s="2" t="inlineStr">
        <is>
          <t>繰上げ返済・変動金利の5年ルール など</t>
        </is>
      </c>
    </row>
    <row r="51">
      <c r="A51" s="3" t="inlineStr">
        <is>
          <t>■ 大事な事</t>
        </is>
      </c>
    </row>
    <row r="52" ht="15" customHeight="1">
      <c r="A52" s="2" t="inlineStr">
        <is>
          <t>将来の利回り・物価・制度は分かりません。数字は目安です。</t>
        </is>
      </c>
    </row>
    <row r="53" ht="15" customHeight="1">
      <c r="A53" s="2" t="inlineStr">
        <is>
          <t>特定の保険・投資の商品を勧めるものではありません。</t>
        </is>
      </c>
    </row>
    <row r="55">
      <c r="A55" s="3" t="inlineStr">
        <is>
          <t>■ 出典（くわしくは「決まりの表」）</t>
        </is>
      </c>
    </row>
    <row r="56" ht="15" customHeight="1">
      <c r="A56" s="2" t="inlineStr">
        <is>
          <t>こども家庭庁「児童手当」／児童手当法（e-Gov 法令検索）</t>
        </is>
      </c>
    </row>
    <row r="57" ht="15" customHeight="1">
      <c r="A57" s="2" t="inlineStr">
        <is>
          <t>文部科学省「子供の学習費調査」令和5年度（2026-01-16 訂正版）</t>
        </is>
      </c>
    </row>
    <row r="58" ht="15" customHeight="1">
      <c r="A58" s="2" t="inlineStr">
        <is>
          <t>国立大学等の授業料その他の費用に関する省令</t>
        </is>
      </c>
    </row>
    <row r="59" ht="15" customHeight="1">
      <c r="A59" s="2" t="inlineStr">
        <is>
          <t>文部科学省「私立大学等の令和7年度入学者に係る学生納付金等調査」</t>
        </is>
      </c>
    </row>
    <row r="60" ht="15" customHeight="1">
      <c r="A60" s="2" t="inlineStr">
        <is>
          <t>文部科学省「国公私立大学の授業料等の推移」（公立大学・令和7年度）</t>
        </is>
      </c>
    </row>
    <row r="61" ht="15" customHeight="1">
      <c r="A61" s="2" t="inlineStr">
        <is>
          <t>日本年金機構「年金の繰上げ受給」「年金の繰下げ受給」</t>
        </is>
      </c>
    </row>
    <row r="62" ht="15" customHeight="1">
      <c r="A62" s="2" t="inlineStr">
        <is>
          <t>確かめた日：2026-10-23</t>
        </is>
      </c>
    </row>
    <row r="64">
      <c r="A64" s="3" t="inlineStr">
        <is>
          <t>■ 支出管理表とのつなぎ方</t>
        </is>
      </c>
    </row>
    <row r="65" ht="15" customHeight="1">
      <c r="A65" s="2" t="inlineStr">
        <is>
          <t>1. 支出管理表の「年のまとめ」32行（A〜F）をコピーします。</t>
        </is>
      </c>
    </row>
    <row r="66" ht="15" customHeight="1">
      <c r="A66" s="2" t="inlineStr">
        <is>
          <t>2. この表の「入力」157〜161行のうち、その年の行の A 列を選びます。</t>
        </is>
      </c>
    </row>
    <row r="67" ht="15" customHeight="1">
      <c r="A67" s="2" t="inlineStr">
        <is>
          <t>3. 「値のみ」で貼り付けます。</t>
        </is>
      </c>
    </row>
    <row r="68" ht="15" customHeight="1">
      <c r="A68" s="2" t="inlineStr">
        <is>
          <t xml:space="preserve">　Google：編集→特殊貼り付け→値のみ貼り付け</t>
        </is>
      </c>
    </row>
    <row r="69" ht="15" customHeight="1">
      <c r="A69" s="2" t="inlineStr">
        <is>
          <t xml:space="preserve">　Excel：形式を選択して貼り付け→値</t>
        </is>
      </c>
    </row>
    <row r="70" ht="15" customHeight="1">
      <c r="A70" s="2" t="inlineStr">
        <is>
          <t>4. 「実績とくらべる」に、1年の見込みと計画とのずれが出ます。</t>
        </is>
      </c>
    </row>
    <row r="71" ht="15" customHeight="1">
      <c r="A71" s="2" t="inlineStr">
        <is>
          <t>5. 来年の計画を直す時は、支出管理表の年のまとめ35〜40行を目安にします。</t>
        </is>
      </c>
    </row>
    <row r="72" ht="15" customHeight="1">
      <c r="A72" s="2" t="inlineStr">
        <is>
          <t xml:space="preserve">　「入力」の固定費・暮らしの費用・年に数回の出費・家賃・保育料に使えます。</t>
        </is>
      </c>
    </row>
    <row r="74">
      <c r="A74" s="3" t="inlineStr">
        <is>
          <t>■ Google スプレッドシートで使う時</t>
        </is>
      </c>
    </row>
    <row r="75" ht="15" customHeight="1">
      <c r="A75" s="2" t="inlineStr">
        <is>
          <t>「ファイル→コピーを作成」してから書きかえてください。</t>
        </is>
      </c>
    </row>
    <row r="76" ht="15" customHeight="1">
      <c r="A76" s="2" t="inlineStr">
        <is>
          <t>計算の中身は、隠したシート（しくみ_年 など3枚）にあります。</t>
        </is>
      </c>
    </row>
    <row r="77" ht="15" customHeight="1">
      <c r="A77" s="2" t="inlineStr">
        <is>
          <t>「表示→非表示のシート」で見られます。</t>
        </is>
      </c>
    </row>
    <row r="78" ht="15" customHeight="1">
      <c r="A78" s="2" t="inlineStr">
        <is>
          <t>行や列を消したり足したりしないでください（空きの行を使います）。</t>
        </is>
      </c>
    </row>
    <row r="80">
      <c r="A80" s="3" t="inlineStr">
        <is>
          <t>■ Excel・Numbers</t>
        </is>
      </c>
    </row>
    <row r="81" ht="15" customHeight="1">
      <c r="A81" s="2" t="inlineStr">
        <is>
          <t>Excel 2007 からある関数だけで作っています。</t>
        </is>
      </c>
    </row>
    <row r="82" ht="15" customHeight="1">
      <c r="A82" s="2" t="inlineStr">
        <is>
          <t>使っている関数は、Google スプレッドシートにもある物だけです。</t>
        </is>
      </c>
    </row>
    <row r="83" ht="15" customHeight="1">
      <c r="A83" s="2" t="inlineStr">
        <is>
          <t>Numbers では動きを確かめていません。</t>
        </is>
      </c>
    </row>
    <row r="85" ht="15" customHeight="1">
      <c r="A85" s="2" t="inlineStr">
        <is>
          <t>版：v1.0（2026-10-23）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/>
  </sheetPr>
  <dimension ref="A1:F161"/>
  <sheetViews>
    <sheetView tabSelected="0" zoomScale="10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13" customWidth="1" min="4" max="4"/>
    <col width="13" customWidth="1" min="5" max="5"/>
    <col width="40" customWidth="1" min="6" max="6"/>
  </cols>
  <sheetData>
    <row r="1">
      <c r="A1" s="1" t="inlineStr">
        <is>
          <t>入力（ここだけ書きかえる）</t>
        </is>
      </c>
    </row>
    <row r="2">
      <c r="A2" s="9" t="inlineStr">
        <is>
          <t>例です。自分の数字に書きかえる。</t>
        </is>
      </c>
      <c r="F2" s="2" t="inlineStr">
        <is>
          <t>黄色い欄（青い字）が入れる所</t>
        </is>
      </c>
    </row>
    <row r="4">
      <c r="A4" s="3" t="inlineStr">
        <is>
          <t>■ 基本</t>
        </is>
      </c>
      <c r="B4" s="10" t="n"/>
      <c r="C4" s="10" t="n"/>
      <c r="D4" s="10" t="n"/>
      <c r="E4" s="10" t="n"/>
      <c r="F4" s="10" t="n"/>
    </row>
    <row r="5">
      <c r="A5" s="5" t="inlineStr">
        <is>
          <t>見通しを始める年</t>
        </is>
      </c>
      <c r="B5" s="11" t="n">
        <v>2026</v>
      </c>
      <c r="F5" s="2" t="inlineStr">
        <is>
          <t>ふつうは今年</t>
        </is>
      </c>
    </row>
    <row r="6">
      <c r="A6" s="5" t="inlineStr">
        <is>
          <t>見通しの終わり</t>
        </is>
      </c>
      <c r="B6" s="11" t="n">
        <v>90</v>
      </c>
      <c r="F6" s="2" t="inlineStr">
        <is>
          <t>年上の親が何歳の年まで見るか</t>
        </is>
      </c>
    </row>
    <row r="7" ht="30" customHeight="1">
      <c r="A7" s="5" t="inlineStr">
        <is>
          <t>選ぶシナリオ</t>
        </is>
      </c>
      <c r="B7" s="4" t="inlineStr">
        <is>
          <t>ふつう</t>
        </is>
      </c>
      <c r="C7" s="12">
        <f>IFERROR(MATCH(B7,$B$86:$D$86,0),2)</f>
        <v/>
      </c>
      <c r="F7" s="2" t="inlineStr">
        <is>
          <t>年ごとの表はこのシナリオで出す（右は番号・自動）</t>
        </is>
      </c>
    </row>
    <row r="8" ht="30" customHeight="1">
      <c r="A8" s="5" t="inlineStr">
        <is>
          <t>生活防衛資金</t>
        </is>
      </c>
      <c r="B8" s="13" t="n">
        <v>1500000</v>
      </c>
      <c r="F8" s="2" t="inlineStr">
        <is>
          <t>手元に残しておきたい額。下回りそうな年は投資から取り崩す</t>
        </is>
      </c>
    </row>
    <row r="9" ht="30" customHeight="1">
      <c r="A9" s="5" t="inlineStr">
        <is>
          <t>取り崩す時の税金の割合</t>
        </is>
      </c>
      <c r="B9" s="14" t="n">
        <v>0</v>
      </c>
      <c r="F9" s="2" t="inlineStr">
        <is>
          <t>非課税の口座だけなら0%。課税口座の時は税の割合を入れる</t>
        </is>
      </c>
    </row>
    <row r="11">
      <c r="A11" s="3" t="inlineStr">
        <is>
          <t>■ 大人</t>
        </is>
      </c>
      <c r="B11" s="10">
        <f>B12&amp;""</f>
        <v/>
      </c>
      <c r="C11" s="10">
        <f>C12&amp;""</f>
        <v/>
      </c>
      <c r="D11" s="10" t="n"/>
      <c r="E11" s="10" t="n"/>
      <c r="F11" s="10" t="n"/>
    </row>
    <row r="12">
      <c r="A12" s="5" t="inlineStr">
        <is>
          <t>呼び名</t>
        </is>
      </c>
      <c r="B12" s="4" t="inlineStr">
        <is>
          <t>ママ</t>
        </is>
      </c>
      <c r="C12" s="4" t="inlineStr">
        <is>
          <t>パパ</t>
        </is>
      </c>
      <c r="F12" s="2" t="inlineStr">
        <is>
          <t>表の見出しに使う</t>
        </is>
      </c>
    </row>
    <row r="13">
      <c r="A13" s="5" t="inlineStr">
        <is>
          <t>生まれた年</t>
        </is>
      </c>
      <c r="B13" s="11" t="n">
        <v>1992</v>
      </c>
      <c r="C13" s="11" t="n">
        <v>1990</v>
      </c>
    </row>
    <row r="14">
      <c r="A14" s="5" t="inlineStr">
        <is>
          <t>ふだんの手取り（月額）</t>
        </is>
      </c>
      <c r="B14" s="13" t="n">
        <v>200000</v>
      </c>
      <c r="C14" s="13" t="n">
        <v>400000</v>
      </c>
      <c r="F14" s="2" t="inlineStr">
        <is>
          <t>時短でない時の今の手取り</t>
        </is>
      </c>
    </row>
    <row r="15">
      <c r="A15" s="5" t="inlineStr">
        <is>
          <t>時短の間の手取り（月額）</t>
        </is>
      </c>
      <c r="B15" s="13" t="n">
        <v>170000</v>
      </c>
      <c r="C15" s="13" t="n"/>
      <c r="F15" s="2" t="inlineStr">
        <is>
          <t>時短でなければ空</t>
        </is>
      </c>
    </row>
    <row r="16">
      <c r="A16" s="5" t="inlineStr">
        <is>
          <t>時短が終わる年</t>
        </is>
      </c>
      <c r="B16" s="11" t="n">
        <v>2030</v>
      </c>
      <c r="C16" s="11" t="n"/>
      <c r="F16" s="2" t="inlineStr">
        <is>
          <t>この年から ふだんの手取り</t>
        </is>
      </c>
    </row>
    <row r="17">
      <c r="A17" s="5" t="inlineStr">
        <is>
          <t>賞与の手取り（年額）</t>
        </is>
      </c>
      <c r="B17" s="13" t="n">
        <v>400000</v>
      </c>
      <c r="C17" s="13" t="n">
        <v>600000</v>
      </c>
    </row>
    <row r="18">
      <c r="A18" s="5" t="inlineStr">
        <is>
          <t>副業の手取り（月額）</t>
        </is>
      </c>
      <c r="B18" s="13" t="n">
        <v>0</v>
      </c>
      <c r="C18" s="13" t="n">
        <v>20000</v>
      </c>
      <c r="F18" s="2" t="inlineStr">
        <is>
          <t>仕事をやめた年から0</t>
        </is>
      </c>
    </row>
    <row r="19">
      <c r="A19" s="5" t="inlineStr">
        <is>
          <t>仕事をやめる年齢</t>
        </is>
      </c>
      <c r="B19" s="11" t="n">
        <v>65</v>
      </c>
      <c r="C19" s="11" t="n">
        <v>65</v>
      </c>
      <c r="F19" s="2" t="inlineStr">
        <is>
          <t>その年から給料・賞与・副業は0</t>
        </is>
      </c>
    </row>
    <row r="20">
      <c r="A20" s="5" t="inlineStr">
        <is>
          <t>退職金（税引き後）</t>
        </is>
      </c>
      <c r="B20" s="13" t="n">
        <v>7000000</v>
      </c>
      <c r="C20" s="13" t="n">
        <v>15000000</v>
      </c>
      <c r="F20" s="2" t="inlineStr">
        <is>
          <t>税金を引いた後の見込み額</t>
        </is>
      </c>
    </row>
    <row r="21">
      <c r="A21" s="5" t="inlineStr">
        <is>
          <t>年金を受け取り始める年齢</t>
        </is>
      </c>
      <c r="B21" s="11" t="n">
        <v>65</v>
      </c>
      <c r="C21" s="11" t="n">
        <v>65</v>
      </c>
      <c r="F21" s="2" t="inlineStr">
        <is>
          <t>60〜75</t>
        </is>
      </c>
    </row>
    <row r="22" ht="30" customHeight="1">
      <c r="A22" s="5" t="inlineStr">
        <is>
          <t>年金の月額</t>
        </is>
      </c>
      <c r="B22" s="13" t="n">
        <v>90000</v>
      </c>
      <c r="C22" s="13" t="n">
        <v>150000</v>
      </c>
      <c r="F22" s="2" t="inlineStr">
        <is>
          <t>65歳から受け取る時の見込み（ねんきん定期便）</t>
        </is>
      </c>
    </row>
    <row r="23" ht="30" customHeight="1">
      <c r="A23" s="15" t="inlineStr">
        <is>
          <t>（自動）年金の増減</t>
        </is>
      </c>
      <c r="B23" s="16">
        <f>IF(B21="",0,IF(B21&lt;'決まりの表'!$B$44,-'決まりの表'!$B$42*('決まりの表'!$B$44-B21)*12,'決まりの表'!$B$43*(B21-'決まりの表'!$B$44)*12))</f>
        <v/>
      </c>
      <c r="C23" s="16">
        <f>IF(C21="",0,IF(C21&lt;'決まりの表'!$B$44,-'決まりの表'!$B$42*('決まりの表'!$B$44-C21)*12,'決まりの表'!$B$43*(C21-'決まりの表'!$B$44)*12))</f>
        <v/>
      </c>
      <c r="F23" s="2" t="inlineStr">
        <is>
          <t>65歳より早めると1か月0.4%減、遅らせると0.7%増（決まりの表）</t>
        </is>
      </c>
    </row>
    <row r="24">
      <c r="A24" s="15" t="inlineStr">
        <is>
          <t>（自動）仕事をやめる年</t>
        </is>
      </c>
      <c r="B24" s="12">
        <f>IF(B13="","",B13+B19)</f>
        <v/>
      </c>
      <c r="C24" s="12">
        <f>IF(C13="","",C13+C19)</f>
        <v/>
      </c>
    </row>
    <row r="25">
      <c r="A25" s="15" t="inlineStr">
        <is>
          <t>（自動）年金が始まる年</t>
        </is>
      </c>
      <c r="B25" s="12">
        <f>IF(B13="","",B13+B21)</f>
        <v/>
      </c>
      <c r="C25" s="12">
        <f>IF(C13="","",C13+C21)</f>
        <v/>
      </c>
    </row>
    <row r="26">
      <c r="A26" s="15" t="inlineStr">
        <is>
          <t>（自動）年上の親の生まれ年</t>
        </is>
      </c>
      <c r="B26" s="12">
        <f>MIN(B13:C13)</f>
        <v/>
      </c>
    </row>
    <row r="27">
      <c r="A27" s="15" t="inlineStr">
        <is>
          <t>（自動）見通しの終わりの年</t>
        </is>
      </c>
      <c r="B27" s="12">
        <f>IF(B26=0,B5+65,MIN(B26+B6,B5+65))</f>
        <v/>
      </c>
      <c r="F27" s="2" t="inlineStr">
        <is>
          <t>66年分（表の列）を超えない</t>
        </is>
      </c>
    </row>
    <row r="28">
      <c r="A28" s="15" t="inlineStr">
        <is>
          <t>（自動）老後の始まりの年</t>
        </is>
      </c>
      <c r="B28" s="12">
        <f>IF(MAX(IF(B14&gt;0,B24,0),IF(C14&gt;0,C24,0))=0,B5,MAX(IF(B14&gt;0,B24,0),IF(C14&gt;0,C24,0)))</f>
        <v/>
      </c>
      <c r="F28" s="2" t="inlineStr">
        <is>
          <t>2人とも仕事をやめる年</t>
        </is>
      </c>
    </row>
    <row r="30">
      <c r="A30" s="3" t="inlineStr">
        <is>
          <t>■ 子ども</t>
        </is>
      </c>
      <c r="B30" s="10" t="inlineStr">
        <is>
          <t>1人目</t>
        </is>
      </c>
      <c r="C30" s="10" t="inlineStr">
        <is>
          <t>2人目</t>
        </is>
      </c>
      <c r="D30" s="10" t="inlineStr">
        <is>
          <t>3人目</t>
        </is>
      </c>
      <c r="E30" s="10" t="inlineStr">
        <is>
          <t>4人目</t>
        </is>
      </c>
      <c r="F30" s="17" t="inlineStr">
        <is>
          <t>上の子から順に書く</t>
        </is>
      </c>
    </row>
    <row r="31">
      <c r="A31" s="5" t="inlineStr">
        <is>
          <t>呼び名</t>
        </is>
      </c>
      <c r="B31" s="4" t="inlineStr">
        <is>
          <t>上の子</t>
        </is>
      </c>
      <c r="C31" s="4" t="inlineStr">
        <is>
          <t>下の子</t>
        </is>
      </c>
      <c r="D31" s="4" t="n"/>
      <c r="E31" s="4" t="n"/>
    </row>
    <row r="32">
      <c r="A32" s="5" t="inlineStr">
        <is>
          <t>生まれた年</t>
        </is>
      </c>
      <c r="B32" s="11" t="n">
        <v>2024</v>
      </c>
      <c r="C32" s="11" t="n">
        <v>2026</v>
      </c>
      <c r="D32" s="11" t="n"/>
      <c r="E32" s="11" t="n"/>
      <c r="F32" s="2" t="inlineStr">
        <is>
          <t>生まれる予定の年でもよい</t>
        </is>
      </c>
    </row>
    <row r="33">
      <c r="A33" s="5" t="inlineStr">
        <is>
          <t>生まれた月</t>
        </is>
      </c>
      <c r="B33" s="11" t="n">
        <v>5</v>
      </c>
      <c r="C33" s="11" t="n">
        <v>8</v>
      </c>
      <c r="D33" s="11" t="n"/>
      <c r="E33" s="11" t="n"/>
      <c r="F33" s="2" t="inlineStr">
        <is>
          <t>1〜12</t>
        </is>
      </c>
    </row>
    <row r="34" ht="30" customHeight="1">
      <c r="A34" s="5" t="inlineStr">
        <is>
          <t>保育園に入るクラス</t>
        </is>
      </c>
      <c r="B34" s="4" t="inlineStr">
        <is>
          <t>1歳クラス</t>
        </is>
      </c>
      <c r="C34" s="4" t="inlineStr">
        <is>
          <t>0歳クラス</t>
        </is>
      </c>
      <c r="D34" s="4" t="n"/>
      <c r="E34" s="4" t="n"/>
      <c r="F34" s="2" t="inlineStr">
        <is>
          <t>0歳クラス・1歳クラス・2歳クラス・入らない</t>
        </is>
      </c>
    </row>
    <row r="35">
      <c r="A35" s="5" t="inlineStr">
        <is>
          <t>保育料（月額）</t>
        </is>
      </c>
      <c r="B35" s="13" t="n">
        <v>25000</v>
      </c>
      <c r="C35" s="13" t="n">
        <v>20000</v>
      </c>
      <c r="D35" s="13" t="n"/>
      <c r="E35" s="13" t="n"/>
      <c r="F35" s="2" t="inlineStr">
        <is>
          <t>0〜2歳クラスの間。市町村と所得で変わる</t>
        </is>
      </c>
    </row>
    <row r="36">
      <c r="A36" s="5" t="inlineStr">
        <is>
          <t>3〜5歳</t>
        </is>
      </c>
      <c r="B36" s="4" t="inlineStr">
        <is>
          <t>公立</t>
        </is>
      </c>
      <c r="C36" s="4" t="inlineStr">
        <is>
          <t>公立</t>
        </is>
      </c>
      <c r="D36" s="4" t="n"/>
      <c r="E36" s="4" t="n"/>
      <c r="F36" s="2" t="inlineStr">
        <is>
          <t>幼稚園の調査の値。保育園の時も目安に</t>
        </is>
      </c>
    </row>
    <row r="37">
      <c r="A37" s="5" t="inlineStr">
        <is>
          <t>小学校</t>
        </is>
      </c>
      <c r="B37" s="4" t="inlineStr">
        <is>
          <t>公立</t>
        </is>
      </c>
      <c r="C37" s="4" t="inlineStr">
        <is>
          <t>公立</t>
        </is>
      </c>
      <c r="D37" s="4" t="n"/>
      <c r="E37" s="4" t="n"/>
      <c r="F37" s="2" t="inlineStr">
        <is>
          <t>公立・私立</t>
        </is>
      </c>
    </row>
    <row r="38">
      <c r="A38" s="5" t="inlineStr">
        <is>
          <t>中学校</t>
        </is>
      </c>
      <c r="B38" s="4" t="inlineStr">
        <is>
          <t>公立</t>
        </is>
      </c>
      <c r="C38" s="4" t="inlineStr">
        <is>
          <t>公立</t>
        </is>
      </c>
      <c r="D38" s="4" t="n"/>
      <c r="E38" s="4" t="n"/>
    </row>
    <row r="39">
      <c r="A39" s="5" t="inlineStr">
        <is>
          <t>高校</t>
        </is>
      </c>
      <c r="B39" s="4" t="inlineStr">
        <is>
          <t>公立</t>
        </is>
      </c>
      <c r="C39" s="4" t="inlineStr">
        <is>
          <t>私立</t>
        </is>
      </c>
      <c r="D39" s="4" t="n"/>
      <c r="E39" s="4" t="n"/>
    </row>
    <row r="40" ht="30" customHeight="1">
      <c r="A40" s="5" t="inlineStr">
        <is>
          <t>大学など</t>
        </is>
      </c>
      <c r="B40" s="4" t="inlineStr">
        <is>
          <t>国立</t>
        </is>
      </c>
      <c r="C40" s="4" t="inlineStr">
        <is>
          <t>私立文系</t>
        </is>
      </c>
      <c r="D40" s="4" t="n"/>
      <c r="E40" s="4" t="n"/>
      <c r="F40" s="2" t="inlineStr">
        <is>
          <t>国立・公立・私立文系・私立理系・私立医歯系・進学しない</t>
        </is>
      </c>
    </row>
    <row r="41">
      <c r="A41" s="5" t="inlineStr">
        <is>
          <t>大学の年数</t>
        </is>
      </c>
      <c r="B41" s="11" t="n">
        <v>4</v>
      </c>
      <c r="C41" s="11" t="n">
        <v>4</v>
      </c>
      <c r="D41" s="11" t="n"/>
      <c r="E41" s="11" t="n"/>
      <c r="F41" s="2" t="inlineStr">
        <is>
          <t>1〜6</t>
        </is>
      </c>
    </row>
    <row r="42">
      <c r="A42" s="5" t="inlineStr">
        <is>
          <t>仕送り（月額）</t>
        </is>
      </c>
      <c r="B42" s="13" t="n">
        <v>0</v>
      </c>
      <c r="C42" s="13" t="n">
        <v>50000</v>
      </c>
      <c r="D42" s="13" t="n"/>
      <c r="E42" s="13" t="n"/>
      <c r="F42" s="2" t="inlineStr">
        <is>
          <t>家から通うなら0</t>
        </is>
      </c>
    </row>
    <row r="43">
      <c r="A43" s="5" t="inlineStr">
        <is>
          <t>習い事・塾の上乗せ</t>
        </is>
      </c>
      <c r="B43" s="13" t="n">
        <v>10000</v>
      </c>
      <c r="C43" s="13" t="n"/>
      <c r="D43" s="13" t="n"/>
      <c r="E43" s="13" t="n"/>
      <c r="F43" s="2" t="inlineStr">
        <is>
          <t>月額。調査の平均より多くかける分だけ</t>
        </is>
      </c>
    </row>
    <row r="44">
      <c r="A44" s="5" t="inlineStr">
        <is>
          <t>上乗せが始まるクラス</t>
        </is>
      </c>
      <c r="B44" s="11" t="n">
        <v>6</v>
      </c>
      <c r="C44" s="11" t="n"/>
      <c r="D44" s="11" t="n"/>
      <c r="E44" s="11" t="n"/>
      <c r="F44" s="2" t="inlineStr">
        <is>
          <t>年齢のクラス（6＝小1）</t>
        </is>
      </c>
    </row>
    <row r="45">
      <c r="A45" s="5" t="inlineStr">
        <is>
          <t>上乗せが終わるクラス</t>
        </is>
      </c>
      <c r="B45" s="11" t="n">
        <v>14</v>
      </c>
      <c r="C45" s="11" t="n"/>
      <c r="D45" s="11" t="n"/>
      <c r="E45" s="11" t="n"/>
      <c r="F45" s="2" t="inlineStr">
        <is>
          <t>14＝中3</t>
        </is>
      </c>
    </row>
    <row r="46" ht="30" customHeight="1">
      <c r="A46" s="15" t="inlineStr">
        <is>
          <t>（自動）学年の基準の年</t>
        </is>
      </c>
      <c r="B46" s="12">
        <f>IF(B32="","",B32+IF(B33&gt;=4,1,0))</f>
        <v/>
      </c>
      <c r="C46" s="12">
        <f>IF(C32="","",C32+IF(C33&gt;=4,1,0))</f>
        <v/>
      </c>
      <c r="D46" s="12">
        <f>IF(D32="","",D32+IF(D33&gt;=4,1,0))</f>
        <v/>
      </c>
      <c r="E46" s="12">
        <f>IF(E32="","",E32+IF(E33&gt;=4,1,0))</f>
        <v/>
      </c>
      <c r="F46" s="2" t="inlineStr">
        <is>
          <t>4〜12月生まれは翌年。0歳クラスはこの年の4月から</t>
        </is>
      </c>
    </row>
    <row r="47" ht="30" customHeight="1">
      <c r="A47" s="15" t="inlineStr">
        <is>
          <t>（自動）保育が始まる番号</t>
        </is>
      </c>
      <c r="B47" s="18">
        <f>IF(B32="","",IFERROR(MATCH(B34,'決まりの表'!$A$49:$A$51,0)-1,3))</f>
        <v/>
      </c>
      <c r="C47" s="18">
        <f>IF(C32="","",IFERROR(MATCH(C34,'決まりの表'!$A$49:$A$51,0)-1,3))</f>
        <v/>
      </c>
      <c r="D47" s="18">
        <f>IF(D32="","",IFERROR(MATCH(D34,'決まりの表'!$A$49:$A$51,0)-1,3))</f>
        <v/>
      </c>
      <c r="E47" s="18">
        <f>IF(E32="","",IFERROR(MATCH(E34,'決まりの表'!$A$49:$A$51,0)-1,3))</f>
        <v/>
      </c>
      <c r="F47" s="2" t="inlineStr">
        <is>
          <t>0歳クラス＝0・1歳クラス＝1・2歳クラス＝2・入らない＝3</t>
        </is>
      </c>
    </row>
    <row r="48">
      <c r="A48" s="15" t="inlineStr">
        <is>
          <t>（自動）順番の確かめ</t>
        </is>
      </c>
      <c r="C48" s="19">
        <f>IF(C32="","",IF(C32*12+C33&lt;B32*12+B33,"上の子から順に書いてください",""))</f>
        <v/>
      </c>
      <c r="D48" s="19">
        <f>IF(D32="","",IF(D32*12+D33&lt;C32*12+C33,"上の子から順に書いてください",""))</f>
        <v/>
      </c>
      <c r="E48" s="19">
        <f>IF(E32="","",IF(E32*12+E33&lt;D32*12+D33,"上の子から順に書いてください",""))</f>
        <v/>
      </c>
    </row>
    <row r="50">
      <c r="A50" s="3" t="inlineStr">
        <is>
          <t>■ 今のお金（始める年の1月1日）</t>
        </is>
      </c>
      <c r="B50" s="10" t="n"/>
      <c r="C50" s="10" t="n"/>
      <c r="D50" s="10" t="n"/>
      <c r="E50" s="10" t="n"/>
      <c r="F50" s="10" t="n"/>
    </row>
    <row r="51">
      <c r="A51" s="5" t="inlineStr">
        <is>
          <t>預金・現金</t>
        </is>
      </c>
      <c r="B51" s="13" t="n">
        <v>1900000</v>
      </c>
    </row>
    <row r="52">
      <c r="A52" s="5" t="inlineStr">
        <is>
          <t>投資の残高</t>
        </is>
      </c>
      <c r="B52" s="13" t="n">
        <v>2050000</v>
      </c>
      <c r="F52" s="2" t="inlineStr">
        <is>
          <t>NISA・iDeCo などの評価額の合計</t>
        </is>
      </c>
    </row>
    <row r="53">
      <c r="A53" s="5" t="inlineStr">
        <is>
          <t>毎月の積立</t>
        </is>
      </c>
      <c r="B53" s="13" t="n">
        <v>35000</v>
      </c>
      <c r="F53" s="2" t="inlineStr">
        <is>
          <t>投資へ</t>
        </is>
      </c>
    </row>
    <row r="54">
      <c r="A54" s="5" t="inlineStr">
        <is>
          <t>積立をやめる年</t>
        </is>
      </c>
      <c r="B54" s="11" t="n"/>
      <c r="F54" s="2" t="inlineStr">
        <is>
          <t>空なら老後の始まりの年</t>
        </is>
      </c>
    </row>
    <row r="56">
      <c r="A56" s="3" t="inlineStr">
        <is>
          <t>■ 暮らしの費用（今の値段）</t>
        </is>
      </c>
      <c r="B56" s="10" t="n"/>
      <c r="C56" s="10" t="n"/>
      <c r="D56" s="10" t="n"/>
      <c r="E56" s="10" t="n"/>
      <c r="F56" s="10" t="n"/>
    </row>
    <row r="57" ht="30" customHeight="1">
      <c r="A57" s="5" t="inlineStr">
        <is>
          <t>固定費（月額）</t>
        </is>
      </c>
      <c r="B57" s="13" t="n">
        <v>70000</v>
      </c>
      <c r="F57" s="2" t="inlineStr">
        <is>
          <t>住まい・保育料・教育費はのぞく（通信・保険・サブスクなど）</t>
        </is>
      </c>
    </row>
    <row r="58">
      <c r="A58" s="5" t="inlineStr">
        <is>
          <t>暮らしの費用（月額）</t>
        </is>
      </c>
      <c r="B58" s="13" t="n">
        <v>130000</v>
      </c>
      <c r="F58" s="2" t="inlineStr">
        <is>
          <t>食費・日用品・服・おでかけなど</t>
        </is>
      </c>
    </row>
    <row r="59" ht="30" customHeight="1">
      <c r="A59" s="5" t="inlineStr">
        <is>
          <t>年に数回の出費（年額）</t>
        </is>
      </c>
      <c r="B59" s="13" t="n">
        <v>400000</v>
      </c>
      <c r="F59" s="2" t="inlineStr">
        <is>
          <t>税金・車・帰省など。下の大きな出費はのぞく</t>
        </is>
      </c>
    </row>
    <row r="60">
      <c r="A60" s="5" t="inlineStr">
        <is>
          <t>老後の暮らしの割合</t>
        </is>
      </c>
      <c r="B60" s="14" t="n">
        <v>0.7</v>
      </c>
      <c r="F60" s="2" t="inlineStr">
        <is>
          <t>老後の始まりの年から、上の3つにかける</t>
        </is>
      </c>
    </row>
    <row r="62">
      <c r="A62" s="3" t="inlineStr">
        <is>
          <t>■ 住まい（賃貸の時）</t>
        </is>
      </c>
      <c r="B62" s="10" t="n"/>
      <c r="C62" s="10" t="n"/>
      <c r="D62" s="10" t="n"/>
      <c r="E62" s="10" t="n"/>
      <c r="F62" s="10" t="n"/>
    </row>
    <row r="63">
      <c r="A63" s="5" t="inlineStr">
        <is>
          <t>家賃（月額）</t>
        </is>
      </c>
      <c r="B63" s="13" t="n">
        <v>0</v>
      </c>
    </row>
    <row r="64">
      <c r="A64" s="5" t="inlineStr">
        <is>
          <t>家賃を払う最後の年</t>
        </is>
      </c>
      <c r="B64" s="11" t="n"/>
      <c r="F64" s="2" t="inlineStr">
        <is>
          <t>ずっとなら空</t>
        </is>
      </c>
    </row>
    <row r="65">
      <c r="A65" s="5" t="inlineStr">
        <is>
          <t>更新料（1回分）</t>
        </is>
      </c>
      <c r="B65" s="13" t="n"/>
    </row>
    <row r="66">
      <c r="A66" s="5" t="inlineStr">
        <is>
          <t>更新の間隔（年）</t>
        </is>
      </c>
      <c r="B66" s="11" t="n"/>
    </row>
    <row r="67">
      <c r="A67" s="5" t="inlineStr">
        <is>
          <t>次の更新の年</t>
        </is>
      </c>
      <c r="B67" s="11" t="n"/>
    </row>
    <row r="69">
      <c r="A69" s="3" t="inlineStr">
        <is>
          <t>■ 住宅ローン</t>
        </is>
      </c>
      <c r="B69" s="10" t="inlineStr">
        <is>
          <t>ローン1</t>
        </is>
      </c>
      <c r="C69" s="10" t="inlineStr">
        <is>
          <t>ローン2</t>
        </is>
      </c>
      <c r="D69" s="10" t="n"/>
      <c r="E69" s="10" t="n"/>
      <c r="F69" s="10" t="n"/>
    </row>
    <row r="70">
      <c r="A70" s="5" t="inlineStr">
        <is>
          <t>返済が始まる年</t>
        </is>
      </c>
      <c r="B70" s="11" t="n"/>
      <c r="C70" s="11" t="n"/>
      <c r="F70" s="2" t="inlineStr">
        <is>
          <t>もう返していれば空</t>
        </is>
      </c>
    </row>
    <row r="71" ht="30" customHeight="1">
      <c r="A71" s="5" t="inlineStr">
        <is>
          <t>残高・借りる額</t>
        </is>
      </c>
      <c r="B71" s="13" t="n">
        <v>40000000</v>
      </c>
      <c r="C71" s="13" t="n"/>
      <c r="F71" s="2" t="inlineStr">
        <is>
          <t>始める年の1月1日の残高、またはこれから借りる額</t>
        </is>
      </c>
    </row>
    <row r="72">
      <c r="A72" s="5" t="inlineStr">
        <is>
          <t>金利（年）</t>
        </is>
      </c>
      <c r="B72" s="14" t="n">
        <v>0.006</v>
      </c>
      <c r="C72" s="14" t="n"/>
    </row>
    <row r="73">
      <c r="A73" s="5" t="inlineStr">
        <is>
          <t>返し終える年</t>
        </is>
      </c>
      <c r="B73" s="11" t="n">
        <v>2061</v>
      </c>
      <c r="C73" s="11" t="n"/>
      <c r="F73" s="2" t="inlineStr">
        <is>
          <t>その年の12月で終わる</t>
        </is>
      </c>
    </row>
    <row r="74">
      <c r="A74" s="5" t="inlineStr">
        <is>
          <t>金利が変わる年</t>
        </is>
      </c>
      <c r="B74" s="11" t="n">
        <v>2031</v>
      </c>
      <c r="C74" s="11" t="n"/>
      <c r="F74" s="2" t="inlineStr">
        <is>
          <t>変わらなければ空</t>
        </is>
      </c>
    </row>
    <row r="75">
      <c r="A75" s="5" t="inlineStr">
        <is>
          <t>変わった後の金利</t>
        </is>
      </c>
      <c r="B75" s="14" t="n">
        <v>0.012</v>
      </c>
      <c r="C75" s="14" t="n"/>
    </row>
    <row r="76">
      <c r="A76" s="15" t="inlineStr">
        <is>
          <t>（自動）計算を始める年</t>
        </is>
      </c>
      <c r="B76" s="12">
        <f>IF(B71="","",MAX($B$5,IF(B70="",$B$5,B70)))</f>
        <v/>
      </c>
      <c r="C76" s="12">
        <f>IF(C71="","",MAX($B$5,IF(C70="",$B$5,C70)))</f>
        <v/>
      </c>
    </row>
    <row r="78">
      <c r="A78" s="3" t="inlineStr">
        <is>
          <t>■ 家の値うち（持ち家の時）</t>
        </is>
      </c>
      <c r="B78" s="10" t="n"/>
      <c r="C78" s="10" t="n"/>
      <c r="D78" s="10" t="n"/>
      <c r="E78" s="10" t="n"/>
      <c r="F78" s="10" t="n"/>
    </row>
    <row r="79">
      <c r="A79" s="5" t="inlineStr">
        <is>
          <t>土地の評価額</t>
        </is>
      </c>
      <c r="B79" s="13" t="n">
        <v>16000000</v>
      </c>
    </row>
    <row r="80">
      <c r="A80" s="5" t="inlineStr">
        <is>
          <t>土地の値上がり率</t>
        </is>
      </c>
      <c r="B80" s="14" t="n">
        <v>0</v>
      </c>
      <c r="F80" s="2" t="inlineStr">
        <is>
          <t>年</t>
        </is>
      </c>
    </row>
    <row r="81">
      <c r="A81" s="5" t="inlineStr">
        <is>
          <t>建物の評価額</t>
        </is>
      </c>
      <c r="B81" s="13" t="n">
        <v>22000000</v>
      </c>
    </row>
    <row r="82">
      <c r="A82" s="5" t="inlineStr">
        <is>
          <t>建物の目減り率</t>
        </is>
      </c>
      <c r="B82" s="14" t="n">
        <v>0.03</v>
      </c>
      <c r="F82" s="2" t="inlineStr">
        <is>
          <t>年</t>
        </is>
      </c>
    </row>
    <row r="83">
      <c r="A83" s="5" t="inlineStr">
        <is>
          <t>家を買う年</t>
        </is>
      </c>
      <c r="B83" s="11" t="n"/>
      <c r="F83" s="2" t="inlineStr">
        <is>
          <t>もう持っていれば空</t>
        </is>
      </c>
    </row>
    <row r="85">
      <c r="A85" s="3" t="inlineStr">
        <is>
          <t>■ シナリオ（3つ）</t>
        </is>
      </c>
      <c r="B85" s="10" t="n"/>
      <c r="C85" s="10" t="n"/>
      <c r="D85" s="10" t="n"/>
      <c r="E85" s="10" t="n"/>
      <c r="F85" s="17" t="inlineStr">
        <is>
          <t>例の値です。将来は分かりません</t>
        </is>
      </c>
    </row>
    <row r="86">
      <c r="A86" s="5" t="inlineStr">
        <is>
          <t>名前</t>
        </is>
      </c>
      <c r="B86" s="4" t="inlineStr">
        <is>
          <t>きびしめ</t>
        </is>
      </c>
      <c r="C86" s="4" t="inlineStr">
        <is>
          <t>ふつう</t>
        </is>
      </c>
      <c r="D86" s="4" t="inlineStr">
        <is>
          <t>明るめ</t>
        </is>
      </c>
    </row>
    <row r="87">
      <c r="A87" s="5" t="inlineStr">
        <is>
          <t>投資の利回り（年）</t>
        </is>
      </c>
      <c r="B87" s="14" t="n">
        <v>0.005</v>
      </c>
      <c r="C87" s="14" t="n">
        <v>0.03</v>
      </c>
      <c r="D87" s="14" t="n">
        <v>0.045</v>
      </c>
    </row>
    <row r="88">
      <c r="A88" s="5" t="inlineStr">
        <is>
          <t>物価の上がり率（年）</t>
        </is>
      </c>
      <c r="B88" s="14" t="n">
        <v>0.025</v>
      </c>
      <c r="C88" s="14" t="n">
        <v>0.015</v>
      </c>
      <c r="D88" s="14" t="n">
        <v>0.005</v>
      </c>
    </row>
    <row r="89">
      <c r="A89" s="5" t="inlineStr">
        <is>
          <t>手取りの伸び（年）</t>
        </is>
      </c>
      <c r="B89" s="14" t="n">
        <v>0</v>
      </c>
      <c r="C89" s="14" t="n">
        <v>0.01</v>
      </c>
      <c r="D89" s="14" t="n">
        <v>0.015</v>
      </c>
    </row>
    <row r="90">
      <c r="A90" s="5" t="inlineStr">
        <is>
          <t>年金の伸び（年）</t>
        </is>
      </c>
      <c r="B90" s="14" t="n">
        <v>0</v>
      </c>
      <c r="C90" s="14" t="n">
        <v>0.005</v>
      </c>
      <c r="D90" s="14" t="n">
        <v>0.01</v>
      </c>
      <c r="F90" s="2" t="inlineStr">
        <is>
          <t>今の値段の年金額にかける</t>
        </is>
      </c>
    </row>
    <row r="92">
      <c r="A92" s="3" t="inlineStr">
        <is>
          <t>■ 大きな出費（今の値段）</t>
        </is>
      </c>
      <c r="B92" s="10" t="n"/>
      <c r="C92" s="10" t="n"/>
      <c r="D92" s="10" t="n"/>
      <c r="E92" s="10" t="n"/>
      <c r="F92" s="17" t="inlineStr">
        <is>
          <t>物価の上がり率をかける</t>
        </is>
      </c>
    </row>
    <row r="93" ht="30" customHeight="1">
      <c r="A93" s="20" t="inlineStr">
        <is>
          <t>何</t>
        </is>
      </c>
      <c r="B93" s="20" t="inlineStr">
        <is>
          <t>最初の年</t>
        </is>
      </c>
      <c r="C93" s="20" t="inlineStr">
        <is>
          <t>金額</t>
        </is>
      </c>
      <c r="D93" s="20" t="inlineStr">
        <is>
          <t>何年ごと</t>
        </is>
      </c>
      <c r="E93" s="20" t="inlineStr">
        <is>
          <t>最後の年</t>
        </is>
      </c>
      <c r="F93" s="2" t="inlineStr">
        <is>
          <t>何年ごとが空なら1回だけ。最後の年が空ならずっと</t>
        </is>
      </c>
    </row>
    <row r="94">
      <c r="A94" s="4" t="inlineStr">
        <is>
          <t>車の買いかえ</t>
        </is>
      </c>
      <c r="B94" s="11" t="n">
        <v>2029</v>
      </c>
      <c r="C94" s="13" t="n">
        <v>2500000</v>
      </c>
      <c r="D94" s="11" t="n">
        <v>8</v>
      </c>
      <c r="E94" s="11" t="n">
        <v>2061</v>
      </c>
    </row>
    <row r="95">
      <c r="A95" s="4" t="inlineStr">
        <is>
          <t>家族旅行</t>
        </is>
      </c>
      <c r="B95" s="11" t="n">
        <v>2027</v>
      </c>
      <c r="C95" s="13" t="n">
        <v>300000</v>
      </c>
      <c r="D95" s="11" t="n">
        <v>2</v>
      </c>
      <c r="E95" s="11" t="n">
        <v>2045</v>
      </c>
    </row>
    <row r="96">
      <c r="A96" s="4" t="inlineStr">
        <is>
          <t>家電の買いかえ</t>
        </is>
      </c>
      <c r="B96" s="11" t="n">
        <v>2028</v>
      </c>
      <c r="C96" s="13" t="n">
        <v>300000</v>
      </c>
      <c r="D96" s="11" t="n">
        <v>5</v>
      </c>
      <c r="E96" s="11" t="n">
        <v>2068</v>
      </c>
    </row>
    <row r="97">
      <c r="A97" s="4" t="inlineStr">
        <is>
          <t>外壁と屋根の修理</t>
        </is>
      </c>
      <c r="B97" s="11" t="n">
        <v>2041</v>
      </c>
      <c r="C97" s="13" t="n">
        <v>2000000</v>
      </c>
      <c r="D97" s="11" t="n"/>
      <c r="E97" s="11" t="n"/>
    </row>
    <row r="98">
      <c r="A98" s="4" t="n"/>
      <c r="B98" s="11" t="n"/>
      <c r="C98" s="13" t="n"/>
      <c r="D98" s="11" t="n"/>
      <c r="E98" s="11" t="n"/>
    </row>
    <row r="99">
      <c r="A99" s="4" t="n"/>
      <c r="B99" s="11" t="n"/>
      <c r="C99" s="13" t="n"/>
      <c r="D99" s="11" t="n"/>
      <c r="E99" s="11" t="n"/>
    </row>
    <row r="100">
      <c r="A100" s="4" t="n"/>
      <c r="B100" s="11" t="n"/>
      <c r="C100" s="13" t="n"/>
      <c r="D100" s="11" t="n"/>
      <c r="E100" s="11" t="n"/>
    </row>
    <row r="101">
      <c r="A101" s="4" t="n"/>
      <c r="B101" s="11" t="n"/>
      <c r="C101" s="13" t="n"/>
      <c r="D101" s="11" t="n"/>
      <c r="E101" s="11" t="n"/>
    </row>
    <row r="102">
      <c r="A102" s="4" t="n"/>
      <c r="B102" s="11" t="n"/>
      <c r="C102" s="13" t="n"/>
      <c r="D102" s="11" t="n"/>
      <c r="E102" s="11" t="n"/>
    </row>
    <row r="103">
      <c r="A103" s="4" t="n"/>
      <c r="B103" s="11" t="n"/>
      <c r="C103" s="13" t="n"/>
      <c r="D103" s="11" t="n"/>
      <c r="E103" s="11" t="n"/>
    </row>
    <row r="105">
      <c r="A105" s="3" t="inlineStr">
        <is>
          <t>■ その他の収入</t>
        </is>
      </c>
      <c r="B105" s="10" t="n"/>
      <c r="C105" s="10" t="n"/>
      <c r="D105" s="10" t="n"/>
      <c r="E105" s="10" t="n"/>
      <c r="F105" s="17" t="inlineStr">
        <is>
          <t>物価はかけない</t>
        </is>
      </c>
    </row>
    <row r="106">
      <c r="A106" s="20" t="inlineStr">
        <is>
          <t>何</t>
        </is>
      </c>
      <c r="B106" s="20" t="inlineStr">
        <is>
          <t>年</t>
        </is>
      </c>
      <c r="C106" s="20" t="inlineStr">
        <is>
          <t>金額</t>
        </is>
      </c>
      <c r="D106" s="20" t="inlineStr">
        <is>
          <t>何年ごと</t>
        </is>
      </c>
      <c r="E106" s="20" t="inlineStr">
        <is>
          <t>最後の年</t>
        </is>
      </c>
    </row>
    <row r="107">
      <c r="A107" s="4" t="inlineStr">
        <is>
          <t>出産のお祝い</t>
        </is>
      </c>
      <c r="B107" s="11" t="n">
        <v>2026</v>
      </c>
      <c r="C107" s="13" t="n">
        <v>100000</v>
      </c>
      <c r="D107" s="11" t="n"/>
      <c r="E107" s="11" t="n"/>
    </row>
    <row r="108">
      <c r="A108" s="4" t="n"/>
      <c r="B108" s="11" t="n"/>
      <c r="C108" s="13" t="n"/>
      <c r="D108" s="11" t="n"/>
      <c r="E108" s="11" t="n"/>
    </row>
    <row r="109">
      <c r="A109" s="4" t="n"/>
      <c r="B109" s="11" t="n"/>
      <c r="C109" s="13" t="n"/>
      <c r="D109" s="11" t="n"/>
      <c r="E109" s="11" t="n"/>
    </row>
    <row r="110">
      <c r="A110" s="4" t="n"/>
      <c r="B110" s="11" t="n"/>
      <c r="C110" s="13" t="n"/>
      <c r="D110" s="11" t="n"/>
      <c r="E110" s="11" t="n"/>
    </row>
    <row r="111">
      <c r="A111" s="4" t="n"/>
      <c r="B111" s="11" t="n"/>
      <c r="C111" s="13" t="n"/>
      <c r="D111" s="11" t="n"/>
      <c r="E111" s="11" t="n"/>
    </row>
    <row r="113" ht="30" customHeight="1">
      <c r="A113" s="3" t="inlineStr">
        <is>
          <t>■ 育休の月（計算ツールの結果）</t>
        </is>
      </c>
      <c r="B113" s="10" t="n"/>
      <c r="C113" s="10" t="n"/>
      <c r="D113" s="10" t="n"/>
      <c r="E113" s="10" t="n"/>
      <c r="F113" s="17" t="inlineStr">
        <is>
          <t>計算ツールの「休んだ月の給料と手取り」を、給料が振り込まれる月で写す</t>
        </is>
      </c>
    </row>
    <row r="114" ht="30" customHeight="1">
      <c r="A114" s="5" t="inlineStr">
        <is>
          <t>計算ツールの結果を写す</t>
        </is>
      </c>
      <c r="F114" s="2" t="inlineStr">
        <is>
          <t>給料が無い月は 0 と書く。空の月は ふだんの手取り</t>
        </is>
      </c>
    </row>
    <row r="115">
      <c r="A115" s="5" t="inlineStr">
        <is>
          <t>最初の月の初めの手元</t>
        </is>
      </c>
      <c r="B115" s="13" t="n"/>
      <c r="F115" s="2" t="inlineStr">
        <is>
          <t>空なら 今のお金の預金・現金</t>
        </is>
      </c>
    </row>
    <row r="116">
      <c r="A116" s="5" t="inlineStr">
        <is>
          <t>育休中の1か月の出るお金</t>
        </is>
      </c>
      <c r="B116" s="13" t="n"/>
      <c r="F116" s="2" t="inlineStr">
        <is>
          <t>空なら年ごとの表から自動</t>
        </is>
      </c>
    </row>
    <row r="117" ht="30" customHeight="1">
      <c r="A117" s="20" t="inlineStr">
        <is>
          <t>月</t>
        </is>
      </c>
      <c r="B117" s="21">
        <f>B12&amp;"の給料"</f>
        <v/>
      </c>
      <c r="C117" s="21">
        <f>B12&amp;"の給付金"</f>
        <v/>
      </c>
      <c r="D117" s="21">
        <f>C12&amp;"の給料"</f>
        <v/>
      </c>
      <c r="E117" s="21">
        <f>C12&amp;"の給付金"</f>
        <v/>
      </c>
      <c r="F117" s="21" t="inlineStr">
        <is>
          <t>一時金など</t>
        </is>
      </c>
    </row>
    <row r="118">
      <c r="A118" s="22" t="n">
        <v>46174</v>
      </c>
      <c r="B118" s="13" t="n"/>
      <c r="C118" s="13" t="n"/>
      <c r="D118" s="13" t="n"/>
      <c r="E118" s="13" t="n"/>
      <c r="F118" s="13" t="n"/>
    </row>
    <row r="119">
      <c r="A119" s="23">
        <f>IF(A118="","",EOMONTH(A118,0)+1)</f>
        <v/>
      </c>
      <c r="B119" s="13" t="n"/>
      <c r="C119" s="13" t="n"/>
      <c r="D119" s="13" t="n"/>
      <c r="E119" s="13" t="n"/>
      <c r="F119" s="13" t="n"/>
    </row>
    <row r="120">
      <c r="A120" s="23">
        <f>IF(A119="","",EOMONTH(A119,0)+1)</f>
        <v/>
      </c>
      <c r="B120" s="13" t="n">
        <v>75982</v>
      </c>
      <c r="C120" s="13" t="n"/>
      <c r="D120" s="13" t="n"/>
      <c r="E120" s="13" t="n"/>
      <c r="F120" s="13" t="n"/>
    </row>
    <row r="121">
      <c r="A121" s="23">
        <f>IF(A120="","",EOMONTH(A120,0)+1)</f>
        <v/>
      </c>
      <c r="B121" s="13" t="n">
        <v>0</v>
      </c>
      <c r="C121" s="13" t="n"/>
      <c r="D121" s="13" t="n">
        <v>279130</v>
      </c>
      <c r="E121" s="13" t="n"/>
      <c r="F121" s="13" t="n"/>
    </row>
    <row r="122">
      <c r="A122" s="23">
        <f>IF(A121="","",EOMONTH(A121,0)+1)</f>
        <v/>
      </c>
      <c r="B122" s="13" t="n">
        <v>0</v>
      </c>
      <c r="C122" s="13" t="n">
        <v>522634</v>
      </c>
      <c r="D122" s="13" t="n">
        <v>348155</v>
      </c>
      <c r="E122" s="13" t="n">
        <v>179200</v>
      </c>
      <c r="F122" s="13" t="n"/>
    </row>
    <row r="123">
      <c r="A123" s="23">
        <f>IF(A122="","",EOMONTH(A122,0)+1)</f>
        <v/>
      </c>
      <c r="B123" s="13" t="n">
        <v>0</v>
      </c>
      <c r="C123" s="13" t="n"/>
      <c r="D123" s="13" t="n"/>
      <c r="E123" s="13" t="n"/>
      <c r="F123" s="13" t="n"/>
    </row>
    <row r="124">
      <c r="A124" s="23">
        <f>IF(A123="","",EOMONTH(A123,0)+1)</f>
        <v/>
      </c>
      <c r="B124" s="13" t="n">
        <v>0</v>
      </c>
      <c r="C124" s="13" t="n">
        <v>350720</v>
      </c>
      <c r="D124" s="13" t="n"/>
      <c r="E124" s="13" t="n"/>
      <c r="F124" s="13" t="n"/>
    </row>
    <row r="125">
      <c r="A125" s="23">
        <f>IF(A124="","",EOMONTH(A124,0)+1)</f>
        <v/>
      </c>
      <c r="B125" s="13" t="n">
        <v>0</v>
      </c>
      <c r="C125" s="13" t="n"/>
      <c r="D125" s="13" t="n"/>
      <c r="E125" s="13" t="n"/>
      <c r="F125" s="13" t="n"/>
    </row>
    <row r="126">
      <c r="A126" s="23">
        <f>IF(A125="","",EOMONTH(A125,0)+1)</f>
        <v/>
      </c>
      <c r="B126" s="13" t="n">
        <v>0</v>
      </c>
      <c r="C126" s="13" t="n">
        <v>321600</v>
      </c>
      <c r="D126" s="13" t="n"/>
      <c r="E126" s="13" t="n"/>
      <c r="F126" s="13" t="n"/>
    </row>
    <row r="127">
      <c r="A127" s="23">
        <f>IF(A126="","",EOMONTH(A126,0)+1)</f>
        <v/>
      </c>
      <c r="B127" s="13" t="n">
        <v>0</v>
      </c>
      <c r="C127" s="13" t="n"/>
      <c r="D127" s="13" t="n"/>
      <c r="E127" s="13" t="n"/>
      <c r="F127" s="13" t="n"/>
    </row>
    <row r="128">
      <c r="A128" s="23">
        <f>IF(A127="","",EOMONTH(A127,0)+1)</f>
        <v/>
      </c>
      <c r="B128" s="13" t="n">
        <v>0</v>
      </c>
      <c r="C128" s="13" t="n">
        <v>246560</v>
      </c>
      <c r="D128" s="13" t="n"/>
      <c r="E128" s="13" t="n"/>
      <c r="F128" s="13" t="n"/>
    </row>
    <row r="129">
      <c r="A129" s="23">
        <f>IF(A128="","",EOMONTH(A128,0)+1)</f>
        <v/>
      </c>
      <c r="B129" s="13" t="n"/>
      <c r="C129" s="13" t="n"/>
      <c r="D129" s="13" t="n"/>
      <c r="E129" s="13" t="n"/>
      <c r="F129" s="13" t="n"/>
    </row>
    <row r="130">
      <c r="A130" s="23">
        <f>IF(A129="","",EOMONTH(A129,0)+1)</f>
        <v/>
      </c>
      <c r="B130" s="13" t="n"/>
      <c r="C130" s="13" t="n"/>
      <c r="D130" s="13" t="n"/>
      <c r="E130" s="13" t="n"/>
      <c r="F130" s="13" t="n"/>
    </row>
    <row r="131">
      <c r="A131" s="23">
        <f>IF(A130="","",EOMONTH(A130,0)+1)</f>
        <v/>
      </c>
      <c r="B131" s="13" t="n"/>
      <c r="C131" s="13" t="n"/>
      <c r="D131" s="13" t="n"/>
      <c r="E131" s="13" t="n"/>
      <c r="F131" s="13" t="n"/>
    </row>
    <row r="132">
      <c r="A132" s="23">
        <f>IF(A131="","",EOMONTH(A131,0)+1)</f>
        <v/>
      </c>
      <c r="B132" s="13" t="n"/>
      <c r="C132" s="13" t="n"/>
      <c r="D132" s="13" t="n"/>
      <c r="E132" s="13" t="n"/>
      <c r="F132" s="13" t="n"/>
    </row>
    <row r="133">
      <c r="A133" s="23">
        <f>IF(A132="","",EOMONTH(A132,0)+1)</f>
        <v/>
      </c>
      <c r="B133" s="13" t="n"/>
      <c r="C133" s="13" t="n"/>
      <c r="D133" s="13" t="n"/>
      <c r="E133" s="13" t="n"/>
      <c r="F133" s="13" t="n"/>
    </row>
    <row r="134">
      <c r="A134" s="23">
        <f>IF(A133="","",EOMONTH(A133,0)+1)</f>
        <v/>
      </c>
      <c r="B134" s="13" t="n"/>
      <c r="C134" s="13" t="n"/>
      <c r="D134" s="13" t="n"/>
      <c r="E134" s="13" t="n"/>
      <c r="F134" s="13" t="n"/>
    </row>
    <row r="135">
      <c r="A135" s="23">
        <f>IF(A134="","",EOMONTH(A134,0)+1)</f>
        <v/>
      </c>
      <c r="B135" s="13" t="n"/>
      <c r="C135" s="13" t="n"/>
      <c r="D135" s="13" t="n"/>
      <c r="E135" s="13" t="n"/>
      <c r="F135" s="13" t="n"/>
    </row>
    <row r="136">
      <c r="A136" s="23">
        <f>IF(A135="","",EOMONTH(A135,0)+1)</f>
        <v/>
      </c>
      <c r="B136" s="13" t="n"/>
      <c r="C136" s="13" t="n"/>
      <c r="D136" s="13" t="n"/>
      <c r="E136" s="13" t="n"/>
      <c r="F136" s="13" t="n"/>
    </row>
    <row r="137">
      <c r="A137" s="23">
        <f>IF(A136="","",EOMONTH(A136,0)+1)</f>
        <v/>
      </c>
      <c r="B137" s="13" t="n"/>
      <c r="C137" s="13" t="n"/>
      <c r="D137" s="13" t="n"/>
      <c r="E137" s="13" t="n"/>
      <c r="F137" s="13" t="n"/>
    </row>
    <row r="138">
      <c r="A138" s="23">
        <f>IF(A137="","",EOMONTH(A137,0)+1)</f>
        <v/>
      </c>
      <c r="B138" s="13" t="n"/>
      <c r="C138" s="13" t="n"/>
      <c r="D138" s="13" t="n"/>
      <c r="E138" s="13" t="n"/>
      <c r="F138" s="13" t="n"/>
    </row>
    <row r="139">
      <c r="A139" s="23">
        <f>IF(A138="","",EOMONTH(A138,0)+1)</f>
        <v/>
      </c>
      <c r="B139" s="13" t="n"/>
      <c r="C139" s="13" t="n"/>
      <c r="D139" s="13" t="n"/>
      <c r="E139" s="13" t="n"/>
      <c r="F139" s="13" t="n"/>
    </row>
    <row r="140">
      <c r="A140" s="23">
        <f>IF(A139="","",EOMONTH(A139,0)+1)</f>
        <v/>
      </c>
      <c r="B140" s="13" t="n"/>
      <c r="C140" s="13" t="n"/>
      <c r="D140" s="13" t="n"/>
      <c r="E140" s="13" t="n"/>
      <c r="F140" s="13" t="n"/>
    </row>
    <row r="141">
      <c r="A141" s="23">
        <f>IF(A140="","",EOMONTH(A140,0)+1)</f>
        <v/>
      </c>
      <c r="B141" s="13" t="n"/>
      <c r="C141" s="13" t="n"/>
      <c r="D141" s="13" t="n"/>
      <c r="E141" s="13" t="n"/>
      <c r="F141" s="13" t="n"/>
    </row>
    <row r="142">
      <c r="A142" s="23">
        <f>IF(A141="","",EOMONTH(A141,0)+1)</f>
        <v/>
      </c>
      <c r="B142" s="13" t="n"/>
      <c r="C142" s="13" t="n"/>
      <c r="D142" s="13" t="n"/>
      <c r="E142" s="13" t="n"/>
      <c r="F142" s="13" t="n"/>
    </row>
    <row r="143">
      <c r="A143" s="23">
        <f>IF(A142="","",EOMONTH(A142,0)+1)</f>
        <v/>
      </c>
      <c r="B143" s="13" t="n"/>
      <c r="C143" s="13" t="n"/>
      <c r="D143" s="13" t="n"/>
      <c r="E143" s="13" t="n"/>
      <c r="F143" s="13" t="n"/>
    </row>
    <row r="144">
      <c r="A144" s="23">
        <f>IF(A143="","",EOMONTH(A143,0)+1)</f>
        <v/>
      </c>
      <c r="B144" s="13" t="n"/>
      <c r="C144" s="13" t="n"/>
      <c r="D144" s="13" t="n"/>
      <c r="E144" s="13" t="n"/>
      <c r="F144" s="13" t="n"/>
    </row>
    <row r="145">
      <c r="A145" s="23">
        <f>IF(A144="","",EOMONTH(A144,0)+1)</f>
        <v/>
      </c>
      <c r="B145" s="13" t="n"/>
      <c r="C145" s="13" t="n"/>
      <c r="D145" s="13" t="n"/>
      <c r="E145" s="13" t="n"/>
      <c r="F145" s="13" t="n"/>
    </row>
    <row r="146">
      <c r="A146" s="23">
        <f>IF(A145="","",EOMONTH(A145,0)+1)</f>
        <v/>
      </c>
      <c r="B146" s="13" t="n"/>
      <c r="C146" s="13" t="n"/>
      <c r="D146" s="13" t="n"/>
      <c r="E146" s="13" t="n"/>
      <c r="F146" s="13" t="n"/>
    </row>
    <row r="147">
      <c r="A147" s="23">
        <f>IF(A146="","",EOMONTH(A146,0)+1)</f>
        <v/>
      </c>
      <c r="B147" s="13" t="n"/>
      <c r="C147" s="13" t="n"/>
      <c r="D147" s="13" t="n"/>
      <c r="E147" s="13" t="n"/>
      <c r="F147" s="13" t="n"/>
    </row>
    <row r="148">
      <c r="A148" s="23">
        <f>IF(A147="","",EOMONTH(A147,0)+1)</f>
        <v/>
      </c>
      <c r="B148" s="13" t="n"/>
      <c r="C148" s="13" t="n"/>
      <c r="D148" s="13" t="n"/>
      <c r="E148" s="13" t="n"/>
      <c r="F148" s="13" t="n"/>
    </row>
    <row r="149">
      <c r="A149" s="23">
        <f>IF(A148="","",EOMONTH(A148,0)+1)</f>
        <v/>
      </c>
      <c r="B149" s="13" t="n"/>
      <c r="C149" s="13" t="n"/>
      <c r="D149" s="13" t="n"/>
      <c r="E149" s="13" t="n"/>
      <c r="F149" s="13" t="n"/>
    </row>
    <row r="150">
      <c r="A150" s="23">
        <f>IF(A149="","",EOMONTH(A149,0)+1)</f>
        <v/>
      </c>
      <c r="B150" s="13" t="n"/>
      <c r="C150" s="13" t="n"/>
      <c r="D150" s="13" t="n"/>
      <c r="E150" s="13" t="n"/>
      <c r="F150" s="13" t="n"/>
    </row>
    <row r="151">
      <c r="A151" s="23">
        <f>IF(A150="","",EOMONTH(A150,0)+1)</f>
        <v/>
      </c>
      <c r="B151" s="13" t="n"/>
      <c r="C151" s="13" t="n"/>
      <c r="D151" s="13" t="n"/>
      <c r="E151" s="13" t="n"/>
      <c r="F151" s="13" t="n"/>
    </row>
    <row r="152">
      <c r="A152" s="23">
        <f>IF(A151="","",EOMONTH(A151,0)+1)</f>
        <v/>
      </c>
      <c r="B152" s="13" t="n"/>
      <c r="C152" s="13" t="n"/>
      <c r="D152" s="13" t="n"/>
      <c r="E152" s="13" t="n"/>
      <c r="F152" s="13" t="n"/>
    </row>
    <row r="153">
      <c r="A153" s="23">
        <f>IF(A152="","",EOMONTH(A152,0)+1)</f>
        <v/>
      </c>
      <c r="B153" s="13" t="n"/>
      <c r="C153" s="13" t="n"/>
      <c r="D153" s="13" t="n"/>
      <c r="E153" s="13" t="n"/>
      <c r="F153" s="13" t="n"/>
    </row>
    <row r="155" ht="30" customHeight="1">
      <c r="A155" s="3" t="inlineStr">
        <is>
          <t>■ 実績（支出管理表から）</t>
        </is>
      </c>
      <c r="B155" s="10" t="n"/>
      <c r="C155" s="10" t="n"/>
      <c r="D155" s="10" t="n"/>
      <c r="E155" s="10" t="n"/>
      <c r="F155" s="17" t="inlineStr">
        <is>
          <t>支出管理表の「ライフプラン表へ渡す1行」を値のみで貼る</t>
        </is>
      </c>
    </row>
    <row r="156" ht="30" customHeight="1">
      <c r="A156" s="21" t="inlineStr">
        <is>
          <t>年</t>
        </is>
      </c>
      <c r="B156" s="21" t="inlineStr">
        <is>
          <t>入力済みの月数</t>
        </is>
      </c>
      <c r="C156" s="21" t="inlineStr">
        <is>
          <t>入ったお金</t>
        </is>
      </c>
      <c r="D156" s="21" t="inlineStr">
        <is>
          <t>出たお金</t>
        </is>
      </c>
      <c r="E156" s="21" t="inlineStr">
        <is>
          <t>貯める・増やす</t>
        </is>
      </c>
      <c r="F156" s="21" t="inlineStr">
        <is>
          <t>金融資産（最後の月末）</t>
        </is>
      </c>
    </row>
    <row r="157">
      <c r="A157" s="11" t="n">
        <v>2026</v>
      </c>
      <c r="B157" s="11" t="n">
        <v>10</v>
      </c>
      <c r="C157" s="13" t="n">
        <v>6055000</v>
      </c>
      <c r="D157" s="13" t="n">
        <v>3650920</v>
      </c>
      <c r="E157" s="13" t="n">
        <v>470000</v>
      </c>
      <c r="F157" s="13" t="n">
        <v>5580000</v>
      </c>
    </row>
    <row r="158">
      <c r="A158" s="11" t="n"/>
      <c r="B158" s="11" t="n"/>
      <c r="C158" s="13" t="n"/>
      <c r="D158" s="13" t="n"/>
      <c r="E158" s="13" t="n"/>
      <c r="F158" s="13" t="n"/>
    </row>
    <row r="159">
      <c r="A159" s="11" t="n"/>
      <c r="B159" s="11" t="n"/>
      <c r="C159" s="13" t="n"/>
      <c r="D159" s="13" t="n"/>
      <c r="E159" s="13" t="n"/>
      <c r="F159" s="13" t="n"/>
    </row>
    <row r="160">
      <c r="A160" s="11" t="n"/>
      <c r="B160" s="11" t="n"/>
      <c r="C160" s="13" t="n"/>
      <c r="D160" s="13" t="n"/>
      <c r="E160" s="13" t="n"/>
      <c r="F160" s="13" t="n"/>
    </row>
    <row r="161">
      <c r="A161" s="11" t="n"/>
      <c r="B161" s="11" t="n"/>
      <c r="C161" s="13" t="n"/>
      <c r="D161" s="13" t="n"/>
      <c r="E161" s="13" t="n"/>
      <c r="F161" s="13" t="n"/>
    </row>
  </sheetData>
  <conditionalFormatting sqref="C48:E48">
    <cfRule type="expression" priority="1" dxfId="0" stopIfTrue="0">
      <formula>C48&lt;&gt;""</formula>
    </cfRule>
  </conditionalFormatting>
  <dataValidations count="21">
    <dataValidation sqref="B5" showDropDown="0" showInputMessage="0" showErrorMessage="1" allowBlank="1" errorTitle="入れられない値です" error="2000〜2100 の年を入れてください" type="whole" errorStyle="stop" operator="between">
      <formula1>2000</formula1>
      <formula2>2100</formula2>
    </dataValidation>
    <dataValidation sqref="B6" showDropDown="0" showInputMessage="0" showErrorMessage="1" allowBlank="1" errorTitle="入れられない値です" error="60〜110 の年齢を入れてください" type="whole" errorStyle="stop" operator="between">
      <formula1>60</formula1>
      <formula2>110</formula2>
    </dataValidation>
    <dataValidation sqref="B7" showDropDown="0" showInputMessage="0" showErrorMessage="1" allowBlank="1" errorTitle="入れられない値です" error="一覧から選んでください" type="list" errorStyle="stop">
      <formula1>$B$86:$D$86</formula1>
    </dataValidation>
    <dataValidation sqref="B8 B14:C15 B17:C18 B20:C20 B22:C22 B35:E35 B42:E43 B51:B53 B57:B59 B63 B65 B71:C71 B79 B81 B115:B116 C94:C103 C107:C111 C157:F161" showDropDown="0" showInputMessage="0" showErrorMessage="1" allowBlank="1" errorTitle="入れられない値です" error="0 以上の数字を入れてください" type="decimal" errorStyle="stop" operator="between">
      <formula1>0</formula1>
      <formula2>999999999</formula2>
    </dataValidation>
    <dataValidation sqref="B9" showDropDown="0" showInputMessage="0" showErrorMessage="1" allowBlank="1" errorTitle="入れられない値です" error="0%〜50% で入れてください" type="decimal" errorStyle="stop" operator="between">
      <formula1>0</formula1>
      <formula2>0.5</formula2>
    </dataValidation>
    <dataValidation sqref="A157:A161 B13:C13 B16:C16 B32:E32 B54 B64 B67 B70:C70 B73:C74 B83 B94:B103 B107:B111 E94:E103 E107:E111" showDropDown="0" showInputMessage="0" showErrorMessage="1" allowBlank="1" errorTitle="入れられない値です" error="1900〜2100 の年を入れてください" type="whole" errorStyle="stop" operator="between">
      <formula1>1900</formula1>
      <formula2>2100</formula2>
    </dataValidation>
    <dataValidation sqref="B19:C19" showDropDown="0" showInputMessage="0" showErrorMessage="1" allowBlank="1" errorTitle="入れられない値です" error="18〜100 の年齢を入れてください" type="whole" errorStyle="stop" operator="between">
      <formula1>18</formula1>
      <formula2>100</formula2>
    </dataValidation>
    <dataValidation sqref="B21:C21" showDropDown="0" showInputMessage="0" showErrorMessage="1" allowBlank="1" errorTitle="入れられない値です" error="60〜75 の年齢を入れてください" type="whole" errorStyle="stop" operator="between">
      <formula1>60</formula1>
      <formula2>75</formula2>
    </dataValidation>
    <dataValidation sqref="B33:E33" showDropDown="0" showInputMessage="0" showErrorMessage="1" allowBlank="1" errorTitle="入れられない値です" error="1〜12 を入れてください" type="whole" errorStyle="stop" operator="between">
      <formula1>1</formula1>
      <formula2>12</formula2>
    </dataValidation>
    <dataValidation sqref="B34:E34" showDropDown="0" showInputMessage="0" showErrorMessage="1" allowBlank="1" errorTitle="入れられない値です" error="一覧から選んでください" type="list" errorStyle="stop">
      <formula1>"0歳クラス,1歳クラス,2歳クラス,入らない"</formula1>
    </dataValidation>
    <dataValidation sqref="B36:E39" showDropDown="0" showInputMessage="0" showErrorMessage="1" allowBlank="1" errorTitle="入れられない値です" error="公立か私立を選んでください" type="list" errorStyle="stop">
      <formula1>"公立,私立"</formula1>
    </dataValidation>
    <dataValidation sqref="B40:E40" showDropDown="0" showInputMessage="0" showErrorMessage="1" allowBlank="1" errorTitle="入れられない値です" error="一覧から選んでください" type="list" errorStyle="stop">
      <formula1>"国立,公立,私立文系,私立理系,私立医歯系,進学しない"</formula1>
    </dataValidation>
    <dataValidation sqref="B41:E41" showDropDown="0" showInputMessage="0" showErrorMessage="1" allowBlank="1" errorTitle="入れられない値です" error="1〜6 を入れてください" type="whole" errorStyle="stop" operator="between">
      <formula1>1</formula1>
      <formula2>6</formula2>
    </dataValidation>
    <dataValidation sqref="B44:E45" showDropDown="0" showInputMessage="0" showErrorMessage="1" allowBlank="1" errorTitle="入れられない値です" error="0〜22 を入れてください" type="whole" errorStyle="stop" operator="between">
      <formula1>0</formula1>
      <formula2>22</formula2>
    </dataValidation>
    <dataValidation sqref="B72:C72 B75:C75 B80 B82 B87:D90" showDropDown="0" showInputMessage="0" showErrorMessage="1" allowBlank="1" errorTitle="入れられない値です" error="-50%〜50% で入れてください" type="decimal" errorStyle="stop" operator="between">
      <formula1>-0.5</formula1>
      <formula2>0.5</formula2>
    </dataValidation>
    <dataValidation sqref="B60" showDropDown="0" showInputMessage="0" showErrorMessage="1" allowBlank="1" errorTitle="入れられない値です" error="0%〜200% で入れてください" type="decimal" errorStyle="stop" operator="between">
      <formula1>0</formula1>
      <formula2>2</formula2>
    </dataValidation>
    <dataValidation sqref="B66" showDropDown="0" showInputMessage="0" showErrorMessage="1" allowBlank="1" errorTitle="入れられない値です" error="1〜10 を入れてください" type="whole" errorStyle="stop" operator="between">
      <formula1>1</formula1>
      <formula2>10</formula2>
    </dataValidation>
    <dataValidation sqref="D94:D103 D107:D111" showDropDown="0" showInputMessage="0" showErrorMessage="1" allowBlank="1" errorTitle="入れられない値です" error="1〜100 を入れてください" type="whole" errorStyle="stop" operator="between">
      <formula1>1</formula1>
      <formula2>100</formula2>
    </dataValidation>
    <dataValidation sqref="A118" showDropDown="0" showInputMessage="0" showErrorMessage="1" allowBlank="1" errorTitle="入れられない値です" error="日付（例 2026/6/1）を入れてください" type="date" errorStyle="stop" operator="between">
      <formula1>36526</formula1>
      <formula2>73385</formula2>
    </dataValidation>
    <dataValidation sqref="B118:F153" showDropDown="0" showInputMessage="0" showErrorMessage="1" allowBlank="1" errorTitle="入れられない値です" error="数字を入れてください" type="decimal" errorStyle="stop" operator="between">
      <formula1>-999999999</formula1>
      <formula2>999999999</formula2>
    </dataValidation>
    <dataValidation sqref="B157:B161" showDropDown="0" showInputMessage="0" showErrorMessage="1" allowBlank="1" errorTitle="入れられない値です" error="0〜12 を入れてください" type="whole" errorStyle="stop" operator="between">
      <formula1>0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5"/>
  <sheetViews>
    <sheetView tabSelected="0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4" customWidth="1" min="5" max="5"/>
    <col hidden="1" width="6" customWidth="1" min="6" max="6"/>
  </cols>
  <sheetData>
    <row r="1">
      <c r="A1" s="1" t="inlineStr">
        <is>
          <t>まとめ</t>
        </is>
      </c>
    </row>
    <row r="2">
      <c r="A2" s="6">
        <f>"選んでいるシナリオ："&amp;'入力'!B7&amp;"（入力で変えられる）"</f>
        <v/>
      </c>
    </row>
    <row r="4">
      <c r="A4" s="3" t="inlineStr">
        <is>
          <t>■ 大事な知らせ</t>
        </is>
      </c>
      <c r="B4" s="10" t="n"/>
      <c r="C4" s="10" t="n"/>
      <c r="D4" s="10" t="n"/>
    </row>
    <row r="5">
      <c r="A5" s="5" t="inlineStr">
        <is>
          <t>お金が足りなくなる年</t>
        </is>
      </c>
      <c r="B5" s="24">
        <f>IF(MIN('しくみ_年'!$B$113:$BO$113)&gt;'入力'!$B$27,"なし（"&amp;'入力'!$B$27&amp;"年まで）",MIN('しくみ_年'!$B$113:$BO$113)&amp;"年（年上の親が"&amp;(MIN('しくみ_年'!$B$113:$BO$113)-'入力'!$B$26)&amp;"歳）")</f>
        <v/>
      </c>
      <c r="F5" s="18">
        <f>IF(MIN('しくみ_年'!$B$113:$BO$113)&gt;'入力'!$B$27,0,1)</f>
        <v/>
      </c>
    </row>
    <row r="6">
      <c r="A6" s="5" t="inlineStr">
        <is>
          <t>何歳まで持つか</t>
        </is>
      </c>
      <c r="B6" s="6">
        <f>IF(F5=0,"見通しの終わり（"&amp;('入力'!$B$27-'入力'!$B$26)&amp;"歳）まで持つ",(MIN('しくみ_年'!$B$113:$BO$113)-1-'入力'!$B$26)&amp;"歳の年まで")</f>
        <v/>
      </c>
    </row>
    <row r="7">
      <c r="A7" s="5" t="inlineStr">
        <is>
          <t>金融資産が一番少ない年</t>
        </is>
      </c>
      <c r="B7" s="18">
        <f>INDEX('しくみ_年'!$B$1:$BO$1,MATCH(MIN('しくみ_年'!$B$114:$BO$114),'しくみ_年'!$B$114:$BO$114,0))</f>
        <v/>
      </c>
    </row>
    <row r="8">
      <c r="A8" s="5" t="inlineStr">
        <is>
          <t>その年の金融資産</t>
        </is>
      </c>
      <c r="B8" s="25">
        <f>MIN('しくみ_年'!$B$114:$BO$114)</f>
        <v/>
      </c>
    </row>
    <row r="9">
      <c r="A9" s="5" t="inlineStr">
        <is>
          <t>足りない額</t>
        </is>
      </c>
      <c r="B9" s="26">
        <f>MAX(0,-B8)</f>
        <v/>
      </c>
    </row>
    <row r="10">
      <c r="A10" s="5" t="inlineStr">
        <is>
          <t>手元が生活防衛資金を下回る年</t>
        </is>
      </c>
      <c r="B10" s="6">
        <f>IF(MIN('しくみ_年'!$B$112:$BO$112)&gt;'入力'!$B$27,"なし",MIN('しくみ_年'!$B$112:$BO$112)&amp;"年")</f>
        <v/>
      </c>
      <c r="F10" s="18">
        <f>IF(MIN('しくみ_年'!$B$112:$BO$112)&gt;'入力'!$B$27,0,1)</f>
        <v/>
      </c>
    </row>
    <row r="12">
      <c r="A12" s="3" t="inlineStr">
        <is>
          <t>■ 節目の金融資産</t>
        </is>
      </c>
      <c r="B12" s="10" t="n"/>
      <c r="C12" s="10" t="n"/>
      <c r="D12" s="10" t="n"/>
    </row>
    <row r="13">
      <c r="A13" s="6">
        <f>'入力'!$B$28&amp;"年（老後の始まり）"</f>
        <v/>
      </c>
      <c r="B13" s="27">
        <f>IFERROR(INDEX('年ごとの表'!$B$37:$BO$37,MATCH('入力'!$B$28,'年ごとの表'!$B$1:$BO$1,0)),"")</f>
        <v/>
      </c>
    </row>
    <row r="14">
      <c r="A14" s="6">
        <f>'入力'!$B$27&amp;"年（見通しの終わり）"</f>
        <v/>
      </c>
      <c r="B14" s="27">
        <f>IFERROR(INDEX('年ごとの表'!$B$37:$BO$37,MATCH('入力'!$B$27,'年ごとの表'!$B$1:$BO$1,0)),"")</f>
        <v/>
      </c>
    </row>
    <row r="15">
      <c r="A15" s="5" t="inlineStr">
        <is>
          <t>同じ年の純資産（家をふくむ）</t>
        </is>
      </c>
      <c r="B15" s="27">
        <f>IFERROR(INDEX('年ごとの表'!$B$40:$BO$40,MATCH('入力'!$B$27,'年ごとの表'!$B$1:$BO$1,0)),"")</f>
        <v/>
      </c>
    </row>
    <row r="17">
      <c r="A17" s="3" t="inlineStr">
        <is>
          <t>■ 子どもと教育費</t>
        </is>
      </c>
      <c r="B17" s="10" t="n"/>
      <c r="C17" s="10" t="n"/>
      <c r="D17" s="10" t="n"/>
    </row>
    <row r="18">
      <c r="A18" s="5" t="inlineStr">
        <is>
          <t>教育費が一番重い年</t>
        </is>
      </c>
      <c r="B18" s="18">
        <f>INDEX('しくみ_年'!$B$1:$BO$1,MATCH(MAX('しくみ_年'!$B$115:$BO$115),'しくみ_年'!$B$115:$BO$115,0))</f>
        <v/>
      </c>
    </row>
    <row r="19">
      <c r="A19" s="5" t="inlineStr">
        <is>
          <t>その年の教育費</t>
        </is>
      </c>
      <c r="B19" s="27">
        <f>MAX('しくみ_年'!$B$115:$BO$115)</f>
        <v/>
      </c>
    </row>
    <row r="20">
      <c r="A20" s="5" t="inlineStr">
        <is>
          <t>見通しの間の教育費の合計</t>
        </is>
      </c>
      <c r="B20" s="27">
        <f>SUMIFS('しくみ_年'!$B$115:$BO$115,'しくみ_年'!$B$1:$BO$1,"&lt;="&amp;'入力'!$B$27)</f>
        <v/>
      </c>
    </row>
    <row r="22">
      <c r="A22" s="3" t="inlineStr">
        <is>
          <t>■ 育休の月</t>
        </is>
      </c>
      <c r="B22" s="10" t="n"/>
      <c r="C22" s="10" t="n"/>
      <c r="D22" s="10" t="n"/>
    </row>
    <row r="23">
      <c r="A23" s="5" t="inlineStr">
        <is>
          <t>手元が一番少ない月</t>
        </is>
      </c>
      <c r="B23" s="6">
        <f>'育休の月'!B42</f>
        <v/>
      </c>
    </row>
    <row r="24">
      <c r="A24" s="5" t="inlineStr">
        <is>
          <t>その月の手元</t>
        </is>
      </c>
      <c r="B24" s="27">
        <f>'育休の月'!B43</f>
        <v/>
      </c>
    </row>
    <row r="25">
      <c r="A25" s="5" t="inlineStr">
        <is>
          <t>足りなくなる月</t>
        </is>
      </c>
      <c r="B25" s="6">
        <f>'育休の月'!B44</f>
        <v/>
      </c>
    </row>
    <row r="27">
      <c r="A27" s="3" t="inlineStr">
        <is>
          <t>■ 3つのシナリオのくらべ</t>
        </is>
      </c>
      <c r="B27" s="20">
        <f>'入力'!B86&amp;""</f>
        <v/>
      </c>
      <c r="C27" s="20">
        <f>'入力'!C86&amp;""</f>
        <v/>
      </c>
      <c r="D27" s="20">
        <f>'入力'!D86&amp;""</f>
        <v/>
      </c>
    </row>
    <row r="28">
      <c r="A28" s="5" t="inlineStr">
        <is>
          <t>お金が足りなくなる年</t>
        </is>
      </c>
      <c r="B28" s="6">
        <f>IF(MIN('しくみ_年'!$B$106:$BO$106)&gt;'入力'!$B$27,"なし",MIN('しくみ_年'!$B$106:$BO$106)&amp;"年")</f>
        <v/>
      </c>
      <c r="C28" s="6">
        <f>IF(MIN('しくみ_年'!$B$107:$BO$107)&gt;'入力'!$B$27,"なし",MIN('しくみ_年'!$B$107:$BO$107)&amp;"年")</f>
        <v/>
      </c>
      <c r="D28" s="6">
        <f>IF(MIN('しくみ_年'!$B$108:$BO$108)&gt;'入力'!$B$27,"なし",MIN('しくみ_年'!$B$108:$BO$108)&amp;"年")</f>
        <v/>
      </c>
    </row>
    <row r="29">
      <c r="A29" s="5" t="inlineStr">
        <is>
          <t>金融資産が一番少ない額</t>
        </is>
      </c>
      <c r="B29" s="27">
        <f>MIN('しくみ_年'!$B$109:$BO$109)</f>
        <v/>
      </c>
      <c r="C29" s="27">
        <f>MIN('しくみ_年'!$B$110:$BO$110)</f>
        <v/>
      </c>
      <c r="D29" s="27">
        <f>MIN('しくみ_年'!$B$111:$BO$111)</f>
        <v/>
      </c>
    </row>
    <row r="30">
      <c r="A30" s="5" t="inlineStr">
        <is>
          <t>老後の始まりの金融資産</t>
        </is>
      </c>
      <c r="B30" s="27">
        <f>IFERROR(INDEX('しくみ_年'!$B$99:$BO$99,MATCH('入力'!$B$28,'しくみ_年'!$B$1:$BO$1,0)),"")</f>
        <v/>
      </c>
      <c r="C30" s="27">
        <f>IFERROR(INDEX('しくみ_年'!$B$100:$BO$100,MATCH('入力'!$B$28,'しくみ_年'!$B$1:$BO$1,0)),"")</f>
        <v/>
      </c>
      <c r="D30" s="27">
        <f>IFERROR(INDEX('しくみ_年'!$B$101:$BO$101,MATCH('入力'!$B$28,'しくみ_年'!$B$1:$BO$1,0)),"")</f>
        <v/>
      </c>
    </row>
    <row r="31">
      <c r="A31" s="5" t="inlineStr">
        <is>
          <t>見通しの終わりの金融資産</t>
        </is>
      </c>
      <c r="B31" s="27">
        <f>IFERROR(INDEX('しくみ_年'!$B$99:$BO$99,MATCH('入力'!$B$27,'しくみ_年'!$B$1:$BO$1,0)),"")</f>
        <v/>
      </c>
      <c r="C31" s="27">
        <f>IFERROR(INDEX('しくみ_年'!$B$100:$BO$100,MATCH('入力'!$B$27,'しくみ_年'!$B$1:$BO$1,0)),"")</f>
        <v/>
      </c>
      <c r="D31" s="27">
        <f>IFERROR(INDEX('しくみ_年'!$B$101:$BO$101,MATCH('入力'!$B$27,'しくみ_年'!$B$1:$BO$1,0)),"")</f>
        <v/>
      </c>
    </row>
    <row r="33">
      <c r="A33" s="3" t="inlineStr">
        <is>
          <t>■ 今年の実績（くわしくは 実績とくらべる）</t>
        </is>
      </c>
      <c r="B33" s="10" t="n"/>
      <c r="C33" s="10" t="n"/>
      <c r="D33" s="10" t="n"/>
    </row>
    <row r="34">
      <c r="A34" s="5" t="inlineStr">
        <is>
          <t>収支の見込み（残りは計画）</t>
        </is>
      </c>
      <c r="B34" s="27">
        <f>'実績とくらべる'!B21</f>
        <v/>
      </c>
    </row>
    <row r="35">
      <c r="A35" s="5" t="inlineStr">
        <is>
          <t>計画より（＋は良い）</t>
        </is>
      </c>
      <c r="B35" s="27">
        <f>'実績とくらべる'!B23</f>
        <v/>
      </c>
    </row>
  </sheetData>
  <conditionalFormatting sqref="B5:B6">
    <cfRule type="expression" priority="1" dxfId="1" stopIfTrue="0">
      <formula>$F$5=1</formula>
    </cfRule>
  </conditionalFormatting>
  <conditionalFormatting sqref="B10">
    <cfRule type="expression" priority="2" dxfId="0" stopIfTrue="0">
      <formula>$F$10=1</formula>
    </cfRule>
  </conditionalFormatting>
  <conditionalFormatting sqref="B8">
    <cfRule type="expression" priority="3" dxfId="1" stopIfTrue="0">
      <formula>(B8&lt;&gt;"")*(ROUND(B8,0)&lt;0)</formula>
    </cfRule>
  </conditionalFormatting>
  <conditionalFormatting sqref="B9">
    <cfRule type="expression" priority="4" dxfId="1" stopIfTrue="0">
      <formula>ROUND(B9,0)&gt;0</formula>
    </cfRule>
  </conditionalFormatting>
  <conditionalFormatting sqref="B29:D31">
    <cfRule type="expression" priority="5" dxfId="1" stopIfTrue="0">
      <formula>(B29&lt;&gt;"")*(ROUND(B29,0)&lt;0)</formula>
    </cfRule>
  </conditionalFormatting>
  <conditionalFormatting sqref="B35">
    <cfRule type="expression" priority="6" dxfId="1" stopIfTrue="0">
      <formula>(B35&lt;&gt;"")*(B35&lt;0)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BO52"/>
  <sheetViews>
    <sheetView tabSelected="0"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</cols>
  <sheetData>
    <row r="1">
      <c r="A1" s="20" t="inlineStr">
        <is>
          <t>年</t>
        </is>
      </c>
      <c r="B1" s="28">
        <f>'しくみ_年'!B1</f>
        <v/>
      </c>
      <c r="C1" s="28">
        <f>'しくみ_年'!C1</f>
        <v/>
      </c>
      <c r="D1" s="28">
        <f>'しくみ_年'!D1</f>
        <v/>
      </c>
      <c r="E1" s="28">
        <f>'しくみ_年'!E1</f>
        <v/>
      </c>
      <c r="F1" s="28">
        <f>'しくみ_年'!F1</f>
        <v/>
      </c>
      <c r="G1" s="28">
        <f>'しくみ_年'!G1</f>
        <v/>
      </c>
      <c r="H1" s="28">
        <f>'しくみ_年'!H1</f>
        <v/>
      </c>
      <c r="I1" s="28">
        <f>'しくみ_年'!I1</f>
        <v/>
      </c>
      <c r="J1" s="28">
        <f>'しくみ_年'!J1</f>
        <v/>
      </c>
      <c r="K1" s="28">
        <f>'しくみ_年'!K1</f>
        <v/>
      </c>
      <c r="L1" s="28">
        <f>'しくみ_年'!L1</f>
        <v/>
      </c>
      <c r="M1" s="28">
        <f>'しくみ_年'!M1</f>
        <v/>
      </c>
      <c r="N1" s="28">
        <f>'しくみ_年'!N1</f>
        <v/>
      </c>
      <c r="O1" s="28">
        <f>'しくみ_年'!O1</f>
        <v/>
      </c>
      <c r="P1" s="28">
        <f>'しくみ_年'!P1</f>
        <v/>
      </c>
      <c r="Q1" s="28">
        <f>'しくみ_年'!Q1</f>
        <v/>
      </c>
      <c r="R1" s="28">
        <f>'しくみ_年'!R1</f>
        <v/>
      </c>
      <c r="S1" s="28">
        <f>'しくみ_年'!S1</f>
        <v/>
      </c>
      <c r="T1" s="28">
        <f>'しくみ_年'!T1</f>
        <v/>
      </c>
      <c r="U1" s="28">
        <f>'しくみ_年'!U1</f>
        <v/>
      </c>
      <c r="V1" s="28">
        <f>'しくみ_年'!V1</f>
        <v/>
      </c>
      <c r="W1" s="28">
        <f>'しくみ_年'!W1</f>
        <v/>
      </c>
      <c r="X1" s="28">
        <f>'しくみ_年'!X1</f>
        <v/>
      </c>
      <c r="Y1" s="28">
        <f>'しくみ_年'!Y1</f>
        <v/>
      </c>
      <c r="Z1" s="28">
        <f>'しくみ_年'!Z1</f>
        <v/>
      </c>
      <c r="AA1" s="28">
        <f>'しくみ_年'!AA1</f>
        <v/>
      </c>
      <c r="AB1" s="28">
        <f>'しくみ_年'!AB1</f>
        <v/>
      </c>
      <c r="AC1" s="28">
        <f>'しくみ_年'!AC1</f>
        <v/>
      </c>
      <c r="AD1" s="28">
        <f>'しくみ_年'!AD1</f>
        <v/>
      </c>
      <c r="AE1" s="28">
        <f>'しくみ_年'!AE1</f>
        <v/>
      </c>
      <c r="AF1" s="28">
        <f>'しくみ_年'!AF1</f>
        <v/>
      </c>
      <c r="AG1" s="28">
        <f>'しくみ_年'!AG1</f>
        <v/>
      </c>
      <c r="AH1" s="28">
        <f>'しくみ_年'!AH1</f>
        <v/>
      </c>
      <c r="AI1" s="28">
        <f>'しくみ_年'!AI1</f>
        <v/>
      </c>
      <c r="AJ1" s="28">
        <f>'しくみ_年'!AJ1</f>
        <v/>
      </c>
      <c r="AK1" s="28">
        <f>'しくみ_年'!AK1</f>
        <v/>
      </c>
      <c r="AL1" s="28">
        <f>'しくみ_年'!AL1</f>
        <v/>
      </c>
      <c r="AM1" s="28">
        <f>'しくみ_年'!AM1</f>
        <v/>
      </c>
      <c r="AN1" s="28">
        <f>'しくみ_年'!AN1</f>
        <v/>
      </c>
      <c r="AO1" s="28">
        <f>'しくみ_年'!AO1</f>
        <v/>
      </c>
      <c r="AP1" s="28">
        <f>'しくみ_年'!AP1</f>
        <v/>
      </c>
      <c r="AQ1" s="28">
        <f>'しくみ_年'!AQ1</f>
        <v/>
      </c>
      <c r="AR1" s="28">
        <f>'しくみ_年'!AR1</f>
        <v/>
      </c>
      <c r="AS1" s="28">
        <f>'しくみ_年'!AS1</f>
        <v/>
      </c>
      <c r="AT1" s="28">
        <f>'しくみ_年'!AT1</f>
        <v/>
      </c>
      <c r="AU1" s="28">
        <f>'しくみ_年'!AU1</f>
        <v/>
      </c>
      <c r="AV1" s="28">
        <f>'しくみ_年'!AV1</f>
        <v/>
      </c>
      <c r="AW1" s="28">
        <f>'しくみ_年'!AW1</f>
        <v/>
      </c>
      <c r="AX1" s="28">
        <f>'しくみ_年'!AX1</f>
        <v/>
      </c>
      <c r="AY1" s="28">
        <f>'しくみ_年'!AY1</f>
        <v/>
      </c>
      <c r="AZ1" s="28">
        <f>'しくみ_年'!AZ1</f>
        <v/>
      </c>
      <c r="BA1" s="28">
        <f>'しくみ_年'!BA1</f>
        <v/>
      </c>
      <c r="BB1" s="28">
        <f>'しくみ_年'!BB1</f>
        <v/>
      </c>
      <c r="BC1" s="28">
        <f>'しくみ_年'!BC1</f>
        <v/>
      </c>
      <c r="BD1" s="28">
        <f>'しくみ_年'!BD1</f>
        <v/>
      </c>
      <c r="BE1" s="28">
        <f>'しくみ_年'!BE1</f>
        <v/>
      </c>
      <c r="BF1" s="28">
        <f>'しくみ_年'!BF1</f>
        <v/>
      </c>
      <c r="BG1" s="28">
        <f>'しくみ_年'!BG1</f>
        <v/>
      </c>
      <c r="BH1" s="28">
        <f>'しくみ_年'!BH1</f>
        <v/>
      </c>
      <c r="BI1" s="28">
        <f>'しくみ_年'!BI1</f>
        <v/>
      </c>
      <c r="BJ1" s="28">
        <f>'しくみ_年'!BJ1</f>
        <v/>
      </c>
      <c r="BK1" s="28">
        <f>'しくみ_年'!BK1</f>
        <v/>
      </c>
      <c r="BL1" s="28">
        <f>'しくみ_年'!BL1</f>
        <v/>
      </c>
      <c r="BM1" s="28">
        <f>'しくみ_年'!BM1</f>
        <v/>
      </c>
      <c r="BN1" s="28">
        <f>'しくみ_年'!BN1</f>
        <v/>
      </c>
      <c r="BO1" s="28">
        <f>'しくみ_年'!BO1</f>
        <v/>
      </c>
    </row>
    <row r="2">
      <c r="A2" s="6">
        <f>'入力'!$B$12&amp;"の年齢"</f>
        <v/>
      </c>
      <c r="B2" s="18">
        <f>IF('入力'!$B$13="","",B$1-'入力'!$B$13)</f>
        <v/>
      </c>
      <c r="C2" s="18">
        <f>IF('入力'!$B$13="","",C$1-'入力'!$B$13)</f>
        <v/>
      </c>
      <c r="D2" s="18">
        <f>IF('入力'!$B$13="","",D$1-'入力'!$B$13)</f>
        <v/>
      </c>
      <c r="E2" s="18">
        <f>IF('入力'!$B$13="","",E$1-'入力'!$B$13)</f>
        <v/>
      </c>
      <c r="F2" s="18">
        <f>IF('入力'!$B$13="","",F$1-'入力'!$B$13)</f>
        <v/>
      </c>
      <c r="G2" s="18">
        <f>IF('入力'!$B$13="","",G$1-'入力'!$B$13)</f>
        <v/>
      </c>
      <c r="H2" s="18">
        <f>IF('入力'!$B$13="","",H$1-'入力'!$B$13)</f>
        <v/>
      </c>
      <c r="I2" s="18">
        <f>IF('入力'!$B$13="","",I$1-'入力'!$B$13)</f>
        <v/>
      </c>
      <c r="J2" s="18">
        <f>IF('入力'!$B$13="","",J$1-'入力'!$B$13)</f>
        <v/>
      </c>
      <c r="K2" s="18">
        <f>IF('入力'!$B$13="","",K$1-'入力'!$B$13)</f>
        <v/>
      </c>
      <c r="L2" s="18">
        <f>IF('入力'!$B$13="","",L$1-'入力'!$B$13)</f>
        <v/>
      </c>
      <c r="M2" s="18">
        <f>IF('入力'!$B$13="","",M$1-'入力'!$B$13)</f>
        <v/>
      </c>
      <c r="N2" s="18">
        <f>IF('入力'!$B$13="","",N$1-'入力'!$B$13)</f>
        <v/>
      </c>
      <c r="O2" s="18">
        <f>IF('入力'!$B$13="","",O$1-'入力'!$B$13)</f>
        <v/>
      </c>
      <c r="P2" s="18">
        <f>IF('入力'!$B$13="","",P$1-'入力'!$B$13)</f>
        <v/>
      </c>
      <c r="Q2" s="18">
        <f>IF('入力'!$B$13="","",Q$1-'入力'!$B$13)</f>
        <v/>
      </c>
      <c r="R2" s="18">
        <f>IF('入力'!$B$13="","",R$1-'入力'!$B$13)</f>
        <v/>
      </c>
      <c r="S2" s="18">
        <f>IF('入力'!$B$13="","",S$1-'入力'!$B$13)</f>
        <v/>
      </c>
      <c r="T2" s="18">
        <f>IF('入力'!$B$13="","",T$1-'入力'!$B$13)</f>
        <v/>
      </c>
      <c r="U2" s="18">
        <f>IF('入力'!$B$13="","",U$1-'入力'!$B$13)</f>
        <v/>
      </c>
      <c r="V2" s="18">
        <f>IF('入力'!$B$13="","",V$1-'入力'!$B$13)</f>
        <v/>
      </c>
      <c r="W2" s="18">
        <f>IF('入力'!$B$13="","",W$1-'入力'!$B$13)</f>
        <v/>
      </c>
      <c r="X2" s="18">
        <f>IF('入力'!$B$13="","",X$1-'入力'!$B$13)</f>
        <v/>
      </c>
      <c r="Y2" s="18">
        <f>IF('入力'!$B$13="","",Y$1-'入力'!$B$13)</f>
        <v/>
      </c>
      <c r="Z2" s="18">
        <f>IF('入力'!$B$13="","",Z$1-'入力'!$B$13)</f>
        <v/>
      </c>
      <c r="AA2" s="18">
        <f>IF('入力'!$B$13="","",AA$1-'入力'!$B$13)</f>
        <v/>
      </c>
      <c r="AB2" s="18">
        <f>IF('入力'!$B$13="","",AB$1-'入力'!$B$13)</f>
        <v/>
      </c>
      <c r="AC2" s="18">
        <f>IF('入力'!$B$13="","",AC$1-'入力'!$B$13)</f>
        <v/>
      </c>
      <c r="AD2" s="18">
        <f>IF('入力'!$B$13="","",AD$1-'入力'!$B$13)</f>
        <v/>
      </c>
      <c r="AE2" s="18">
        <f>IF('入力'!$B$13="","",AE$1-'入力'!$B$13)</f>
        <v/>
      </c>
      <c r="AF2" s="18">
        <f>IF('入力'!$B$13="","",AF$1-'入力'!$B$13)</f>
        <v/>
      </c>
      <c r="AG2" s="18">
        <f>IF('入力'!$B$13="","",AG$1-'入力'!$B$13)</f>
        <v/>
      </c>
      <c r="AH2" s="18">
        <f>IF('入力'!$B$13="","",AH$1-'入力'!$B$13)</f>
        <v/>
      </c>
      <c r="AI2" s="18">
        <f>IF('入力'!$B$13="","",AI$1-'入力'!$B$13)</f>
        <v/>
      </c>
      <c r="AJ2" s="18">
        <f>IF('入力'!$B$13="","",AJ$1-'入力'!$B$13)</f>
        <v/>
      </c>
      <c r="AK2" s="18">
        <f>IF('入力'!$B$13="","",AK$1-'入力'!$B$13)</f>
        <v/>
      </c>
      <c r="AL2" s="18">
        <f>IF('入力'!$B$13="","",AL$1-'入力'!$B$13)</f>
        <v/>
      </c>
      <c r="AM2" s="18">
        <f>IF('入力'!$B$13="","",AM$1-'入力'!$B$13)</f>
        <v/>
      </c>
      <c r="AN2" s="18">
        <f>IF('入力'!$B$13="","",AN$1-'入力'!$B$13)</f>
        <v/>
      </c>
      <c r="AO2" s="18">
        <f>IF('入力'!$B$13="","",AO$1-'入力'!$B$13)</f>
        <v/>
      </c>
      <c r="AP2" s="18">
        <f>IF('入力'!$B$13="","",AP$1-'入力'!$B$13)</f>
        <v/>
      </c>
      <c r="AQ2" s="18">
        <f>IF('入力'!$B$13="","",AQ$1-'入力'!$B$13)</f>
        <v/>
      </c>
      <c r="AR2" s="18">
        <f>IF('入力'!$B$13="","",AR$1-'入力'!$B$13)</f>
        <v/>
      </c>
      <c r="AS2" s="18">
        <f>IF('入力'!$B$13="","",AS$1-'入力'!$B$13)</f>
        <v/>
      </c>
      <c r="AT2" s="18">
        <f>IF('入力'!$B$13="","",AT$1-'入力'!$B$13)</f>
        <v/>
      </c>
      <c r="AU2" s="18">
        <f>IF('入力'!$B$13="","",AU$1-'入力'!$B$13)</f>
        <v/>
      </c>
      <c r="AV2" s="18">
        <f>IF('入力'!$B$13="","",AV$1-'入力'!$B$13)</f>
        <v/>
      </c>
      <c r="AW2" s="18">
        <f>IF('入力'!$B$13="","",AW$1-'入力'!$B$13)</f>
        <v/>
      </c>
      <c r="AX2" s="18">
        <f>IF('入力'!$B$13="","",AX$1-'入力'!$B$13)</f>
        <v/>
      </c>
      <c r="AY2" s="18">
        <f>IF('入力'!$B$13="","",AY$1-'入力'!$B$13)</f>
        <v/>
      </c>
      <c r="AZ2" s="18">
        <f>IF('入力'!$B$13="","",AZ$1-'入力'!$B$13)</f>
        <v/>
      </c>
      <c r="BA2" s="18">
        <f>IF('入力'!$B$13="","",BA$1-'入力'!$B$13)</f>
        <v/>
      </c>
      <c r="BB2" s="18">
        <f>IF('入力'!$B$13="","",BB$1-'入力'!$B$13)</f>
        <v/>
      </c>
      <c r="BC2" s="18">
        <f>IF('入力'!$B$13="","",BC$1-'入力'!$B$13)</f>
        <v/>
      </c>
      <c r="BD2" s="18">
        <f>IF('入力'!$B$13="","",BD$1-'入力'!$B$13)</f>
        <v/>
      </c>
      <c r="BE2" s="18">
        <f>IF('入力'!$B$13="","",BE$1-'入力'!$B$13)</f>
        <v/>
      </c>
      <c r="BF2" s="18">
        <f>IF('入力'!$B$13="","",BF$1-'入力'!$B$13)</f>
        <v/>
      </c>
      <c r="BG2" s="18">
        <f>IF('入力'!$B$13="","",BG$1-'入力'!$B$13)</f>
        <v/>
      </c>
      <c r="BH2" s="18">
        <f>IF('入力'!$B$13="","",BH$1-'入力'!$B$13)</f>
        <v/>
      </c>
      <c r="BI2" s="18">
        <f>IF('入力'!$B$13="","",BI$1-'入力'!$B$13)</f>
        <v/>
      </c>
      <c r="BJ2" s="18">
        <f>IF('入力'!$B$13="","",BJ$1-'入力'!$B$13)</f>
        <v/>
      </c>
      <c r="BK2" s="18">
        <f>IF('入力'!$B$13="","",BK$1-'入力'!$B$13)</f>
        <v/>
      </c>
      <c r="BL2" s="18">
        <f>IF('入力'!$B$13="","",BL$1-'入力'!$B$13)</f>
        <v/>
      </c>
      <c r="BM2" s="18">
        <f>IF('入力'!$B$13="","",BM$1-'入力'!$B$13)</f>
        <v/>
      </c>
      <c r="BN2" s="18">
        <f>IF('入力'!$B$13="","",BN$1-'入力'!$B$13)</f>
        <v/>
      </c>
      <c r="BO2" s="18">
        <f>IF('入力'!$B$13="","",BO$1-'入力'!$B$13)</f>
        <v/>
      </c>
    </row>
    <row r="3">
      <c r="A3" s="6">
        <f>'入力'!$C$12&amp;"の年齢"</f>
        <v/>
      </c>
      <c r="B3" s="18">
        <f>IF('入力'!$C$13="","",B$1-'入力'!$C$13)</f>
        <v/>
      </c>
      <c r="C3" s="18">
        <f>IF('入力'!$C$13="","",C$1-'入力'!$C$13)</f>
        <v/>
      </c>
      <c r="D3" s="18">
        <f>IF('入力'!$C$13="","",D$1-'入力'!$C$13)</f>
        <v/>
      </c>
      <c r="E3" s="18">
        <f>IF('入力'!$C$13="","",E$1-'入力'!$C$13)</f>
        <v/>
      </c>
      <c r="F3" s="18">
        <f>IF('入力'!$C$13="","",F$1-'入力'!$C$13)</f>
        <v/>
      </c>
      <c r="G3" s="18">
        <f>IF('入力'!$C$13="","",G$1-'入力'!$C$13)</f>
        <v/>
      </c>
      <c r="H3" s="18">
        <f>IF('入力'!$C$13="","",H$1-'入力'!$C$13)</f>
        <v/>
      </c>
      <c r="I3" s="18">
        <f>IF('入力'!$C$13="","",I$1-'入力'!$C$13)</f>
        <v/>
      </c>
      <c r="J3" s="18">
        <f>IF('入力'!$C$13="","",J$1-'入力'!$C$13)</f>
        <v/>
      </c>
      <c r="K3" s="18">
        <f>IF('入力'!$C$13="","",K$1-'入力'!$C$13)</f>
        <v/>
      </c>
      <c r="L3" s="18">
        <f>IF('入力'!$C$13="","",L$1-'入力'!$C$13)</f>
        <v/>
      </c>
      <c r="M3" s="18">
        <f>IF('入力'!$C$13="","",M$1-'入力'!$C$13)</f>
        <v/>
      </c>
      <c r="N3" s="18">
        <f>IF('入力'!$C$13="","",N$1-'入力'!$C$13)</f>
        <v/>
      </c>
      <c r="O3" s="18">
        <f>IF('入力'!$C$13="","",O$1-'入力'!$C$13)</f>
        <v/>
      </c>
      <c r="P3" s="18">
        <f>IF('入力'!$C$13="","",P$1-'入力'!$C$13)</f>
        <v/>
      </c>
      <c r="Q3" s="18">
        <f>IF('入力'!$C$13="","",Q$1-'入力'!$C$13)</f>
        <v/>
      </c>
      <c r="R3" s="18">
        <f>IF('入力'!$C$13="","",R$1-'入力'!$C$13)</f>
        <v/>
      </c>
      <c r="S3" s="18">
        <f>IF('入力'!$C$13="","",S$1-'入力'!$C$13)</f>
        <v/>
      </c>
      <c r="T3" s="18">
        <f>IF('入力'!$C$13="","",T$1-'入力'!$C$13)</f>
        <v/>
      </c>
      <c r="U3" s="18">
        <f>IF('入力'!$C$13="","",U$1-'入力'!$C$13)</f>
        <v/>
      </c>
      <c r="V3" s="18">
        <f>IF('入力'!$C$13="","",V$1-'入力'!$C$13)</f>
        <v/>
      </c>
      <c r="W3" s="18">
        <f>IF('入力'!$C$13="","",W$1-'入力'!$C$13)</f>
        <v/>
      </c>
      <c r="X3" s="18">
        <f>IF('入力'!$C$13="","",X$1-'入力'!$C$13)</f>
        <v/>
      </c>
      <c r="Y3" s="18">
        <f>IF('入力'!$C$13="","",Y$1-'入力'!$C$13)</f>
        <v/>
      </c>
      <c r="Z3" s="18">
        <f>IF('入力'!$C$13="","",Z$1-'入力'!$C$13)</f>
        <v/>
      </c>
      <c r="AA3" s="18">
        <f>IF('入力'!$C$13="","",AA$1-'入力'!$C$13)</f>
        <v/>
      </c>
      <c r="AB3" s="18">
        <f>IF('入力'!$C$13="","",AB$1-'入力'!$C$13)</f>
        <v/>
      </c>
      <c r="AC3" s="18">
        <f>IF('入力'!$C$13="","",AC$1-'入力'!$C$13)</f>
        <v/>
      </c>
      <c r="AD3" s="18">
        <f>IF('入力'!$C$13="","",AD$1-'入力'!$C$13)</f>
        <v/>
      </c>
      <c r="AE3" s="18">
        <f>IF('入力'!$C$13="","",AE$1-'入力'!$C$13)</f>
        <v/>
      </c>
      <c r="AF3" s="18">
        <f>IF('入力'!$C$13="","",AF$1-'入力'!$C$13)</f>
        <v/>
      </c>
      <c r="AG3" s="18">
        <f>IF('入力'!$C$13="","",AG$1-'入力'!$C$13)</f>
        <v/>
      </c>
      <c r="AH3" s="18">
        <f>IF('入力'!$C$13="","",AH$1-'入力'!$C$13)</f>
        <v/>
      </c>
      <c r="AI3" s="18">
        <f>IF('入力'!$C$13="","",AI$1-'入力'!$C$13)</f>
        <v/>
      </c>
      <c r="AJ3" s="18">
        <f>IF('入力'!$C$13="","",AJ$1-'入力'!$C$13)</f>
        <v/>
      </c>
      <c r="AK3" s="18">
        <f>IF('入力'!$C$13="","",AK$1-'入力'!$C$13)</f>
        <v/>
      </c>
      <c r="AL3" s="18">
        <f>IF('入力'!$C$13="","",AL$1-'入力'!$C$13)</f>
        <v/>
      </c>
      <c r="AM3" s="18">
        <f>IF('入力'!$C$13="","",AM$1-'入力'!$C$13)</f>
        <v/>
      </c>
      <c r="AN3" s="18">
        <f>IF('入力'!$C$13="","",AN$1-'入力'!$C$13)</f>
        <v/>
      </c>
      <c r="AO3" s="18">
        <f>IF('入力'!$C$13="","",AO$1-'入力'!$C$13)</f>
        <v/>
      </c>
      <c r="AP3" s="18">
        <f>IF('入力'!$C$13="","",AP$1-'入力'!$C$13)</f>
        <v/>
      </c>
      <c r="AQ3" s="18">
        <f>IF('入力'!$C$13="","",AQ$1-'入力'!$C$13)</f>
        <v/>
      </c>
      <c r="AR3" s="18">
        <f>IF('入力'!$C$13="","",AR$1-'入力'!$C$13)</f>
        <v/>
      </c>
      <c r="AS3" s="18">
        <f>IF('入力'!$C$13="","",AS$1-'入力'!$C$13)</f>
        <v/>
      </c>
      <c r="AT3" s="18">
        <f>IF('入力'!$C$13="","",AT$1-'入力'!$C$13)</f>
        <v/>
      </c>
      <c r="AU3" s="18">
        <f>IF('入力'!$C$13="","",AU$1-'入力'!$C$13)</f>
        <v/>
      </c>
      <c r="AV3" s="18">
        <f>IF('入力'!$C$13="","",AV$1-'入力'!$C$13)</f>
        <v/>
      </c>
      <c r="AW3" s="18">
        <f>IF('入力'!$C$13="","",AW$1-'入力'!$C$13)</f>
        <v/>
      </c>
      <c r="AX3" s="18">
        <f>IF('入力'!$C$13="","",AX$1-'入力'!$C$13)</f>
        <v/>
      </c>
      <c r="AY3" s="18">
        <f>IF('入力'!$C$13="","",AY$1-'入力'!$C$13)</f>
        <v/>
      </c>
      <c r="AZ3" s="18">
        <f>IF('入力'!$C$13="","",AZ$1-'入力'!$C$13)</f>
        <v/>
      </c>
      <c r="BA3" s="18">
        <f>IF('入力'!$C$13="","",BA$1-'入力'!$C$13)</f>
        <v/>
      </c>
      <c r="BB3" s="18">
        <f>IF('入力'!$C$13="","",BB$1-'入力'!$C$13)</f>
        <v/>
      </c>
      <c r="BC3" s="18">
        <f>IF('入力'!$C$13="","",BC$1-'入力'!$C$13)</f>
        <v/>
      </c>
      <c r="BD3" s="18">
        <f>IF('入力'!$C$13="","",BD$1-'入力'!$C$13)</f>
        <v/>
      </c>
      <c r="BE3" s="18">
        <f>IF('入力'!$C$13="","",BE$1-'入力'!$C$13)</f>
        <v/>
      </c>
      <c r="BF3" s="18">
        <f>IF('入力'!$C$13="","",BF$1-'入力'!$C$13)</f>
        <v/>
      </c>
      <c r="BG3" s="18">
        <f>IF('入力'!$C$13="","",BG$1-'入力'!$C$13)</f>
        <v/>
      </c>
      <c r="BH3" s="18">
        <f>IF('入力'!$C$13="","",BH$1-'入力'!$C$13)</f>
        <v/>
      </c>
      <c r="BI3" s="18">
        <f>IF('入力'!$C$13="","",BI$1-'入力'!$C$13)</f>
        <v/>
      </c>
      <c r="BJ3" s="18">
        <f>IF('入力'!$C$13="","",BJ$1-'入力'!$C$13)</f>
        <v/>
      </c>
      <c r="BK3" s="18">
        <f>IF('入力'!$C$13="","",BK$1-'入力'!$C$13)</f>
        <v/>
      </c>
      <c r="BL3" s="18">
        <f>IF('入力'!$C$13="","",BL$1-'入力'!$C$13)</f>
        <v/>
      </c>
      <c r="BM3" s="18">
        <f>IF('入力'!$C$13="","",BM$1-'入力'!$C$13)</f>
        <v/>
      </c>
      <c r="BN3" s="18">
        <f>IF('入力'!$C$13="","",BN$1-'入力'!$C$13)</f>
        <v/>
      </c>
      <c r="BO3" s="18">
        <f>IF('入力'!$C$13="","",BO$1-'入力'!$C$13)</f>
        <v/>
      </c>
    </row>
    <row r="4">
      <c r="A4" s="6">
        <f>IF('入力'!$B$31="","1人目",'入力'!$B$31)</f>
        <v/>
      </c>
      <c r="B4" s="6">
        <f>IF('入力'!$B$32="","",IF(B$1&lt;'入力'!$B$32,"",IF((B$1-'入力'!$B$46&gt;=18)*(('入力'!$B$40="進学しない")+(B$1-'入力'!$B$46&gt;17+'入力'!$B$41))+(B$1-'入力'!$B$46&gt;27),(B$1-'入力'!$B$32)&amp;"歳",INDEX('しくみ_教育費'!$B$3:$B$31,B$1-'入力'!$B$46+2))))</f>
        <v/>
      </c>
      <c r="C4" s="6">
        <f>IF('入力'!$B$32="","",IF(C$1&lt;'入力'!$B$32,"",IF((C$1-'入力'!$B$46&gt;=18)*(('入力'!$B$40="進学しない")+(C$1-'入力'!$B$46&gt;17+'入力'!$B$41))+(C$1-'入力'!$B$46&gt;27),(C$1-'入力'!$B$32)&amp;"歳",INDEX('しくみ_教育費'!$B$3:$B$31,C$1-'入力'!$B$46+2))))</f>
        <v/>
      </c>
      <c r="D4" s="6">
        <f>IF('入力'!$B$32="","",IF(D$1&lt;'入力'!$B$32,"",IF((D$1-'入力'!$B$46&gt;=18)*(('入力'!$B$40="進学しない")+(D$1-'入力'!$B$46&gt;17+'入力'!$B$41))+(D$1-'入力'!$B$46&gt;27),(D$1-'入力'!$B$32)&amp;"歳",INDEX('しくみ_教育費'!$B$3:$B$31,D$1-'入力'!$B$46+2))))</f>
        <v/>
      </c>
      <c r="E4" s="6">
        <f>IF('入力'!$B$32="","",IF(E$1&lt;'入力'!$B$32,"",IF((E$1-'入力'!$B$46&gt;=18)*(('入力'!$B$40="進学しない")+(E$1-'入力'!$B$46&gt;17+'入力'!$B$41))+(E$1-'入力'!$B$46&gt;27),(E$1-'入力'!$B$32)&amp;"歳",INDEX('しくみ_教育費'!$B$3:$B$31,E$1-'入力'!$B$46+2))))</f>
        <v/>
      </c>
      <c r="F4" s="6">
        <f>IF('入力'!$B$32="","",IF(F$1&lt;'入力'!$B$32,"",IF((F$1-'入力'!$B$46&gt;=18)*(('入力'!$B$40="進学しない")+(F$1-'入力'!$B$46&gt;17+'入力'!$B$41))+(F$1-'入力'!$B$46&gt;27),(F$1-'入力'!$B$32)&amp;"歳",INDEX('しくみ_教育費'!$B$3:$B$31,F$1-'入力'!$B$46+2))))</f>
        <v/>
      </c>
      <c r="G4" s="6">
        <f>IF('入力'!$B$32="","",IF(G$1&lt;'入力'!$B$32,"",IF((G$1-'入力'!$B$46&gt;=18)*(('入力'!$B$40="進学しない")+(G$1-'入力'!$B$46&gt;17+'入力'!$B$41))+(G$1-'入力'!$B$46&gt;27),(G$1-'入力'!$B$32)&amp;"歳",INDEX('しくみ_教育費'!$B$3:$B$31,G$1-'入力'!$B$46+2))))</f>
        <v/>
      </c>
      <c r="H4" s="6">
        <f>IF('入力'!$B$32="","",IF(H$1&lt;'入力'!$B$32,"",IF((H$1-'入力'!$B$46&gt;=18)*(('入力'!$B$40="進学しない")+(H$1-'入力'!$B$46&gt;17+'入力'!$B$41))+(H$1-'入力'!$B$46&gt;27),(H$1-'入力'!$B$32)&amp;"歳",INDEX('しくみ_教育費'!$B$3:$B$31,H$1-'入力'!$B$46+2))))</f>
        <v/>
      </c>
      <c r="I4" s="6">
        <f>IF('入力'!$B$32="","",IF(I$1&lt;'入力'!$B$32,"",IF((I$1-'入力'!$B$46&gt;=18)*(('入力'!$B$40="進学しない")+(I$1-'入力'!$B$46&gt;17+'入力'!$B$41))+(I$1-'入力'!$B$46&gt;27),(I$1-'入力'!$B$32)&amp;"歳",INDEX('しくみ_教育費'!$B$3:$B$31,I$1-'入力'!$B$46+2))))</f>
        <v/>
      </c>
      <c r="J4" s="6">
        <f>IF('入力'!$B$32="","",IF(J$1&lt;'入力'!$B$32,"",IF((J$1-'入力'!$B$46&gt;=18)*(('入力'!$B$40="進学しない")+(J$1-'入力'!$B$46&gt;17+'入力'!$B$41))+(J$1-'入力'!$B$46&gt;27),(J$1-'入力'!$B$32)&amp;"歳",INDEX('しくみ_教育費'!$B$3:$B$31,J$1-'入力'!$B$46+2))))</f>
        <v/>
      </c>
      <c r="K4" s="6">
        <f>IF('入力'!$B$32="","",IF(K$1&lt;'入力'!$B$32,"",IF((K$1-'入力'!$B$46&gt;=18)*(('入力'!$B$40="進学しない")+(K$1-'入力'!$B$46&gt;17+'入力'!$B$41))+(K$1-'入力'!$B$46&gt;27),(K$1-'入力'!$B$32)&amp;"歳",INDEX('しくみ_教育費'!$B$3:$B$31,K$1-'入力'!$B$46+2))))</f>
        <v/>
      </c>
      <c r="L4" s="6">
        <f>IF('入力'!$B$32="","",IF(L$1&lt;'入力'!$B$32,"",IF((L$1-'入力'!$B$46&gt;=18)*(('入力'!$B$40="進学しない")+(L$1-'入力'!$B$46&gt;17+'入力'!$B$41))+(L$1-'入力'!$B$46&gt;27),(L$1-'入力'!$B$32)&amp;"歳",INDEX('しくみ_教育費'!$B$3:$B$31,L$1-'入力'!$B$46+2))))</f>
        <v/>
      </c>
      <c r="M4" s="6">
        <f>IF('入力'!$B$32="","",IF(M$1&lt;'入力'!$B$32,"",IF((M$1-'入力'!$B$46&gt;=18)*(('入力'!$B$40="進学しない")+(M$1-'入力'!$B$46&gt;17+'入力'!$B$41))+(M$1-'入力'!$B$46&gt;27),(M$1-'入力'!$B$32)&amp;"歳",INDEX('しくみ_教育費'!$B$3:$B$31,M$1-'入力'!$B$46+2))))</f>
        <v/>
      </c>
      <c r="N4" s="6">
        <f>IF('入力'!$B$32="","",IF(N$1&lt;'入力'!$B$32,"",IF((N$1-'入力'!$B$46&gt;=18)*(('入力'!$B$40="進学しない")+(N$1-'入力'!$B$46&gt;17+'入力'!$B$41))+(N$1-'入力'!$B$46&gt;27),(N$1-'入力'!$B$32)&amp;"歳",INDEX('しくみ_教育費'!$B$3:$B$31,N$1-'入力'!$B$46+2))))</f>
        <v/>
      </c>
      <c r="O4" s="6">
        <f>IF('入力'!$B$32="","",IF(O$1&lt;'入力'!$B$32,"",IF((O$1-'入力'!$B$46&gt;=18)*(('入力'!$B$40="進学しない")+(O$1-'入力'!$B$46&gt;17+'入力'!$B$41))+(O$1-'入力'!$B$46&gt;27),(O$1-'入力'!$B$32)&amp;"歳",INDEX('しくみ_教育費'!$B$3:$B$31,O$1-'入力'!$B$46+2))))</f>
        <v/>
      </c>
      <c r="P4" s="6">
        <f>IF('入力'!$B$32="","",IF(P$1&lt;'入力'!$B$32,"",IF((P$1-'入力'!$B$46&gt;=18)*(('入力'!$B$40="進学しない")+(P$1-'入力'!$B$46&gt;17+'入力'!$B$41))+(P$1-'入力'!$B$46&gt;27),(P$1-'入力'!$B$32)&amp;"歳",INDEX('しくみ_教育費'!$B$3:$B$31,P$1-'入力'!$B$46+2))))</f>
        <v/>
      </c>
      <c r="Q4" s="6">
        <f>IF('入力'!$B$32="","",IF(Q$1&lt;'入力'!$B$32,"",IF((Q$1-'入力'!$B$46&gt;=18)*(('入力'!$B$40="進学しない")+(Q$1-'入力'!$B$46&gt;17+'入力'!$B$41))+(Q$1-'入力'!$B$46&gt;27),(Q$1-'入力'!$B$32)&amp;"歳",INDEX('しくみ_教育費'!$B$3:$B$31,Q$1-'入力'!$B$46+2))))</f>
        <v/>
      </c>
      <c r="R4" s="6">
        <f>IF('入力'!$B$32="","",IF(R$1&lt;'入力'!$B$32,"",IF((R$1-'入力'!$B$46&gt;=18)*(('入力'!$B$40="進学しない")+(R$1-'入力'!$B$46&gt;17+'入力'!$B$41))+(R$1-'入力'!$B$46&gt;27),(R$1-'入力'!$B$32)&amp;"歳",INDEX('しくみ_教育費'!$B$3:$B$31,R$1-'入力'!$B$46+2))))</f>
        <v/>
      </c>
      <c r="S4" s="6">
        <f>IF('入力'!$B$32="","",IF(S$1&lt;'入力'!$B$32,"",IF((S$1-'入力'!$B$46&gt;=18)*(('入力'!$B$40="進学しない")+(S$1-'入力'!$B$46&gt;17+'入力'!$B$41))+(S$1-'入力'!$B$46&gt;27),(S$1-'入力'!$B$32)&amp;"歳",INDEX('しくみ_教育費'!$B$3:$B$31,S$1-'入力'!$B$46+2))))</f>
        <v/>
      </c>
      <c r="T4" s="6">
        <f>IF('入力'!$B$32="","",IF(T$1&lt;'入力'!$B$32,"",IF((T$1-'入力'!$B$46&gt;=18)*(('入力'!$B$40="進学しない")+(T$1-'入力'!$B$46&gt;17+'入力'!$B$41))+(T$1-'入力'!$B$46&gt;27),(T$1-'入力'!$B$32)&amp;"歳",INDEX('しくみ_教育費'!$B$3:$B$31,T$1-'入力'!$B$46+2))))</f>
        <v/>
      </c>
      <c r="U4" s="6">
        <f>IF('入力'!$B$32="","",IF(U$1&lt;'入力'!$B$32,"",IF((U$1-'入力'!$B$46&gt;=18)*(('入力'!$B$40="進学しない")+(U$1-'入力'!$B$46&gt;17+'入力'!$B$41))+(U$1-'入力'!$B$46&gt;27),(U$1-'入力'!$B$32)&amp;"歳",INDEX('しくみ_教育費'!$B$3:$B$31,U$1-'入力'!$B$46+2))))</f>
        <v/>
      </c>
      <c r="V4" s="6">
        <f>IF('入力'!$B$32="","",IF(V$1&lt;'入力'!$B$32,"",IF((V$1-'入力'!$B$46&gt;=18)*(('入力'!$B$40="進学しない")+(V$1-'入力'!$B$46&gt;17+'入力'!$B$41))+(V$1-'入力'!$B$46&gt;27),(V$1-'入力'!$B$32)&amp;"歳",INDEX('しくみ_教育費'!$B$3:$B$31,V$1-'入力'!$B$46+2))))</f>
        <v/>
      </c>
      <c r="W4" s="6">
        <f>IF('入力'!$B$32="","",IF(W$1&lt;'入力'!$B$32,"",IF((W$1-'入力'!$B$46&gt;=18)*(('入力'!$B$40="進学しない")+(W$1-'入力'!$B$46&gt;17+'入力'!$B$41))+(W$1-'入力'!$B$46&gt;27),(W$1-'入力'!$B$32)&amp;"歳",INDEX('しくみ_教育費'!$B$3:$B$31,W$1-'入力'!$B$46+2))))</f>
        <v/>
      </c>
      <c r="X4" s="6">
        <f>IF('入力'!$B$32="","",IF(X$1&lt;'入力'!$B$32,"",IF((X$1-'入力'!$B$46&gt;=18)*(('入力'!$B$40="進学しない")+(X$1-'入力'!$B$46&gt;17+'入力'!$B$41))+(X$1-'入力'!$B$46&gt;27),(X$1-'入力'!$B$32)&amp;"歳",INDEX('しくみ_教育費'!$B$3:$B$31,X$1-'入力'!$B$46+2))))</f>
        <v/>
      </c>
      <c r="Y4" s="6">
        <f>IF('入力'!$B$32="","",IF(Y$1&lt;'入力'!$B$32,"",IF((Y$1-'入力'!$B$46&gt;=18)*(('入力'!$B$40="進学しない")+(Y$1-'入力'!$B$46&gt;17+'入力'!$B$41))+(Y$1-'入力'!$B$46&gt;27),(Y$1-'入力'!$B$32)&amp;"歳",INDEX('しくみ_教育費'!$B$3:$B$31,Y$1-'入力'!$B$46+2))))</f>
        <v/>
      </c>
      <c r="Z4" s="6">
        <f>IF('入力'!$B$32="","",IF(Z$1&lt;'入力'!$B$32,"",IF((Z$1-'入力'!$B$46&gt;=18)*(('入力'!$B$40="進学しない")+(Z$1-'入力'!$B$46&gt;17+'入力'!$B$41))+(Z$1-'入力'!$B$46&gt;27),(Z$1-'入力'!$B$32)&amp;"歳",INDEX('しくみ_教育費'!$B$3:$B$31,Z$1-'入力'!$B$46+2))))</f>
        <v/>
      </c>
      <c r="AA4" s="6">
        <f>IF('入力'!$B$32="","",IF(AA$1&lt;'入力'!$B$32,"",IF((AA$1-'入力'!$B$46&gt;=18)*(('入力'!$B$40="進学しない")+(AA$1-'入力'!$B$46&gt;17+'入力'!$B$41))+(AA$1-'入力'!$B$46&gt;27),(AA$1-'入力'!$B$32)&amp;"歳",INDEX('しくみ_教育費'!$B$3:$B$31,AA$1-'入力'!$B$46+2))))</f>
        <v/>
      </c>
      <c r="AB4" s="6">
        <f>IF('入力'!$B$32="","",IF(AB$1&lt;'入力'!$B$32,"",IF((AB$1-'入力'!$B$46&gt;=18)*(('入力'!$B$40="進学しない")+(AB$1-'入力'!$B$46&gt;17+'入力'!$B$41))+(AB$1-'入力'!$B$46&gt;27),(AB$1-'入力'!$B$32)&amp;"歳",INDEX('しくみ_教育費'!$B$3:$B$31,AB$1-'入力'!$B$46+2))))</f>
        <v/>
      </c>
      <c r="AC4" s="6">
        <f>IF('入力'!$B$32="","",IF(AC$1&lt;'入力'!$B$32,"",IF((AC$1-'入力'!$B$46&gt;=18)*(('入力'!$B$40="進学しない")+(AC$1-'入力'!$B$46&gt;17+'入力'!$B$41))+(AC$1-'入力'!$B$46&gt;27),(AC$1-'入力'!$B$32)&amp;"歳",INDEX('しくみ_教育費'!$B$3:$B$31,AC$1-'入力'!$B$46+2))))</f>
        <v/>
      </c>
      <c r="AD4" s="6">
        <f>IF('入力'!$B$32="","",IF(AD$1&lt;'入力'!$B$32,"",IF((AD$1-'入力'!$B$46&gt;=18)*(('入力'!$B$40="進学しない")+(AD$1-'入力'!$B$46&gt;17+'入力'!$B$41))+(AD$1-'入力'!$B$46&gt;27),(AD$1-'入力'!$B$32)&amp;"歳",INDEX('しくみ_教育費'!$B$3:$B$31,AD$1-'入力'!$B$46+2))))</f>
        <v/>
      </c>
      <c r="AE4" s="6">
        <f>IF('入力'!$B$32="","",IF(AE$1&lt;'入力'!$B$32,"",IF((AE$1-'入力'!$B$46&gt;=18)*(('入力'!$B$40="進学しない")+(AE$1-'入力'!$B$46&gt;17+'入力'!$B$41))+(AE$1-'入力'!$B$46&gt;27),(AE$1-'入力'!$B$32)&amp;"歳",INDEX('しくみ_教育費'!$B$3:$B$31,AE$1-'入力'!$B$46+2))))</f>
        <v/>
      </c>
      <c r="AF4" s="6">
        <f>IF('入力'!$B$32="","",IF(AF$1&lt;'入力'!$B$32,"",IF((AF$1-'入力'!$B$46&gt;=18)*(('入力'!$B$40="進学しない")+(AF$1-'入力'!$B$46&gt;17+'入力'!$B$41))+(AF$1-'入力'!$B$46&gt;27),(AF$1-'入力'!$B$32)&amp;"歳",INDEX('しくみ_教育費'!$B$3:$B$31,AF$1-'入力'!$B$46+2))))</f>
        <v/>
      </c>
      <c r="AG4" s="6">
        <f>IF('入力'!$B$32="","",IF(AG$1&lt;'入力'!$B$32,"",IF((AG$1-'入力'!$B$46&gt;=18)*(('入力'!$B$40="進学しない")+(AG$1-'入力'!$B$46&gt;17+'入力'!$B$41))+(AG$1-'入力'!$B$46&gt;27),(AG$1-'入力'!$B$32)&amp;"歳",INDEX('しくみ_教育費'!$B$3:$B$31,AG$1-'入力'!$B$46+2))))</f>
        <v/>
      </c>
      <c r="AH4" s="6">
        <f>IF('入力'!$B$32="","",IF(AH$1&lt;'入力'!$B$32,"",IF((AH$1-'入力'!$B$46&gt;=18)*(('入力'!$B$40="進学しない")+(AH$1-'入力'!$B$46&gt;17+'入力'!$B$41))+(AH$1-'入力'!$B$46&gt;27),(AH$1-'入力'!$B$32)&amp;"歳",INDEX('しくみ_教育費'!$B$3:$B$31,AH$1-'入力'!$B$46+2))))</f>
        <v/>
      </c>
      <c r="AI4" s="6">
        <f>IF('入力'!$B$32="","",IF(AI$1&lt;'入力'!$B$32,"",IF((AI$1-'入力'!$B$46&gt;=18)*(('入力'!$B$40="進学しない")+(AI$1-'入力'!$B$46&gt;17+'入力'!$B$41))+(AI$1-'入力'!$B$46&gt;27),(AI$1-'入力'!$B$32)&amp;"歳",INDEX('しくみ_教育費'!$B$3:$B$31,AI$1-'入力'!$B$46+2))))</f>
        <v/>
      </c>
      <c r="AJ4" s="6">
        <f>IF('入力'!$B$32="","",IF(AJ$1&lt;'入力'!$B$32,"",IF((AJ$1-'入力'!$B$46&gt;=18)*(('入力'!$B$40="進学しない")+(AJ$1-'入力'!$B$46&gt;17+'入力'!$B$41))+(AJ$1-'入力'!$B$46&gt;27),(AJ$1-'入力'!$B$32)&amp;"歳",INDEX('しくみ_教育費'!$B$3:$B$31,AJ$1-'入力'!$B$46+2))))</f>
        <v/>
      </c>
      <c r="AK4" s="6">
        <f>IF('入力'!$B$32="","",IF(AK$1&lt;'入力'!$B$32,"",IF((AK$1-'入力'!$B$46&gt;=18)*(('入力'!$B$40="進学しない")+(AK$1-'入力'!$B$46&gt;17+'入力'!$B$41))+(AK$1-'入力'!$B$46&gt;27),(AK$1-'入力'!$B$32)&amp;"歳",INDEX('しくみ_教育費'!$B$3:$B$31,AK$1-'入力'!$B$46+2))))</f>
        <v/>
      </c>
      <c r="AL4" s="6">
        <f>IF('入力'!$B$32="","",IF(AL$1&lt;'入力'!$B$32,"",IF((AL$1-'入力'!$B$46&gt;=18)*(('入力'!$B$40="進学しない")+(AL$1-'入力'!$B$46&gt;17+'入力'!$B$41))+(AL$1-'入力'!$B$46&gt;27),(AL$1-'入力'!$B$32)&amp;"歳",INDEX('しくみ_教育費'!$B$3:$B$31,AL$1-'入力'!$B$46+2))))</f>
        <v/>
      </c>
      <c r="AM4" s="6">
        <f>IF('入力'!$B$32="","",IF(AM$1&lt;'入力'!$B$32,"",IF((AM$1-'入力'!$B$46&gt;=18)*(('入力'!$B$40="進学しない")+(AM$1-'入力'!$B$46&gt;17+'入力'!$B$41))+(AM$1-'入力'!$B$46&gt;27),(AM$1-'入力'!$B$32)&amp;"歳",INDEX('しくみ_教育費'!$B$3:$B$31,AM$1-'入力'!$B$46+2))))</f>
        <v/>
      </c>
      <c r="AN4" s="6">
        <f>IF('入力'!$B$32="","",IF(AN$1&lt;'入力'!$B$32,"",IF((AN$1-'入力'!$B$46&gt;=18)*(('入力'!$B$40="進学しない")+(AN$1-'入力'!$B$46&gt;17+'入力'!$B$41))+(AN$1-'入力'!$B$46&gt;27),(AN$1-'入力'!$B$32)&amp;"歳",INDEX('しくみ_教育費'!$B$3:$B$31,AN$1-'入力'!$B$46+2))))</f>
        <v/>
      </c>
      <c r="AO4" s="6">
        <f>IF('入力'!$B$32="","",IF(AO$1&lt;'入力'!$B$32,"",IF((AO$1-'入力'!$B$46&gt;=18)*(('入力'!$B$40="進学しない")+(AO$1-'入力'!$B$46&gt;17+'入力'!$B$41))+(AO$1-'入力'!$B$46&gt;27),(AO$1-'入力'!$B$32)&amp;"歳",INDEX('しくみ_教育費'!$B$3:$B$31,AO$1-'入力'!$B$46+2))))</f>
        <v/>
      </c>
      <c r="AP4" s="6">
        <f>IF('入力'!$B$32="","",IF(AP$1&lt;'入力'!$B$32,"",IF((AP$1-'入力'!$B$46&gt;=18)*(('入力'!$B$40="進学しない")+(AP$1-'入力'!$B$46&gt;17+'入力'!$B$41))+(AP$1-'入力'!$B$46&gt;27),(AP$1-'入力'!$B$32)&amp;"歳",INDEX('しくみ_教育費'!$B$3:$B$31,AP$1-'入力'!$B$46+2))))</f>
        <v/>
      </c>
      <c r="AQ4" s="6">
        <f>IF('入力'!$B$32="","",IF(AQ$1&lt;'入力'!$B$32,"",IF((AQ$1-'入力'!$B$46&gt;=18)*(('入力'!$B$40="進学しない")+(AQ$1-'入力'!$B$46&gt;17+'入力'!$B$41))+(AQ$1-'入力'!$B$46&gt;27),(AQ$1-'入力'!$B$32)&amp;"歳",INDEX('しくみ_教育費'!$B$3:$B$31,AQ$1-'入力'!$B$46+2))))</f>
        <v/>
      </c>
      <c r="AR4" s="6">
        <f>IF('入力'!$B$32="","",IF(AR$1&lt;'入力'!$B$32,"",IF((AR$1-'入力'!$B$46&gt;=18)*(('入力'!$B$40="進学しない")+(AR$1-'入力'!$B$46&gt;17+'入力'!$B$41))+(AR$1-'入力'!$B$46&gt;27),(AR$1-'入力'!$B$32)&amp;"歳",INDEX('しくみ_教育費'!$B$3:$B$31,AR$1-'入力'!$B$46+2))))</f>
        <v/>
      </c>
      <c r="AS4" s="6">
        <f>IF('入力'!$B$32="","",IF(AS$1&lt;'入力'!$B$32,"",IF((AS$1-'入力'!$B$46&gt;=18)*(('入力'!$B$40="進学しない")+(AS$1-'入力'!$B$46&gt;17+'入力'!$B$41))+(AS$1-'入力'!$B$46&gt;27),(AS$1-'入力'!$B$32)&amp;"歳",INDEX('しくみ_教育費'!$B$3:$B$31,AS$1-'入力'!$B$46+2))))</f>
        <v/>
      </c>
      <c r="AT4" s="6">
        <f>IF('入力'!$B$32="","",IF(AT$1&lt;'入力'!$B$32,"",IF((AT$1-'入力'!$B$46&gt;=18)*(('入力'!$B$40="進学しない")+(AT$1-'入力'!$B$46&gt;17+'入力'!$B$41))+(AT$1-'入力'!$B$46&gt;27),(AT$1-'入力'!$B$32)&amp;"歳",INDEX('しくみ_教育費'!$B$3:$B$31,AT$1-'入力'!$B$46+2))))</f>
        <v/>
      </c>
      <c r="AU4" s="6">
        <f>IF('入力'!$B$32="","",IF(AU$1&lt;'入力'!$B$32,"",IF((AU$1-'入力'!$B$46&gt;=18)*(('入力'!$B$40="進学しない")+(AU$1-'入力'!$B$46&gt;17+'入力'!$B$41))+(AU$1-'入力'!$B$46&gt;27),(AU$1-'入力'!$B$32)&amp;"歳",INDEX('しくみ_教育費'!$B$3:$B$31,AU$1-'入力'!$B$46+2))))</f>
        <v/>
      </c>
      <c r="AV4" s="6">
        <f>IF('入力'!$B$32="","",IF(AV$1&lt;'入力'!$B$32,"",IF((AV$1-'入力'!$B$46&gt;=18)*(('入力'!$B$40="進学しない")+(AV$1-'入力'!$B$46&gt;17+'入力'!$B$41))+(AV$1-'入力'!$B$46&gt;27),(AV$1-'入力'!$B$32)&amp;"歳",INDEX('しくみ_教育費'!$B$3:$B$31,AV$1-'入力'!$B$46+2))))</f>
        <v/>
      </c>
      <c r="AW4" s="6">
        <f>IF('入力'!$B$32="","",IF(AW$1&lt;'入力'!$B$32,"",IF((AW$1-'入力'!$B$46&gt;=18)*(('入力'!$B$40="進学しない")+(AW$1-'入力'!$B$46&gt;17+'入力'!$B$41))+(AW$1-'入力'!$B$46&gt;27),(AW$1-'入力'!$B$32)&amp;"歳",INDEX('しくみ_教育費'!$B$3:$B$31,AW$1-'入力'!$B$46+2))))</f>
        <v/>
      </c>
      <c r="AX4" s="6">
        <f>IF('入力'!$B$32="","",IF(AX$1&lt;'入力'!$B$32,"",IF((AX$1-'入力'!$B$46&gt;=18)*(('入力'!$B$40="進学しない")+(AX$1-'入力'!$B$46&gt;17+'入力'!$B$41))+(AX$1-'入力'!$B$46&gt;27),(AX$1-'入力'!$B$32)&amp;"歳",INDEX('しくみ_教育費'!$B$3:$B$31,AX$1-'入力'!$B$46+2))))</f>
        <v/>
      </c>
      <c r="AY4" s="6">
        <f>IF('入力'!$B$32="","",IF(AY$1&lt;'入力'!$B$32,"",IF((AY$1-'入力'!$B$46&gt;=18)*(('入力'!$B$40="進学しない")+(AY$1-'入力'!$B$46&gt;17+'入力'!$B$41))+(AY$1-'入力'!$B$46&gt;27),(AY$1-'入力'!$B$32)&amp;"歳",INDEX('しくみ_教育費'!$B$3:$B$31,AY$1-'入力'!$B$46+2))))</f>
        <v/>
      </c>
      <c r="AZ4" s="6">
        <f>IF('入力'!$B$32="","",IF(AZ$1&lt;'入力'!$B$32,"",IF((AZ$1-'入力'!$B$46&gt;=18)*(('入力'!$B$40="進学しない")+(AZ$1-'入力'!$B$46&gt;17+'入力'!$B$41))+(AZ$1-'入力'!$B$46&gt;27),(AZ$1-'入力'!$B$32)&amp;"歳",INDEX('しくみ_教育費'!$B$3:$B$31,AZ$1-'入力'!$B$46+2))))</f>
        <v/>
      </c>
      <c r="BA4" s="6">
        <f>IF('入力'!$B$32="","",IF(BA$1&lt;'入力'!$B$32,"",IF((BA$1-'入力'!$B$46&gt;=18)*(('入力'!$B$40="進学しない")+(BA$1-'入力'!$B$46&gt;17+'入力'!$B$41))+(BA$1-'入力'!$B$46&gt;27),(BA$1-'入力'!$B$32)&amp;"歳",INDEX('しくみ_教育費'!$B$3:$B$31,BA$1-'入力'!$B$46+2))))</f>
        <v/>
      </c>
      <c r="BB4" s="6">
        <f>IF('入力'!$B$32="","",IF(BB$1&lt;'入力'!$B$32,"",IF((BB$1-'入力'!$B$46&gt;=18)*(('入力'!$B$40="進学しない")+(BB$1-'入力'!$B$46&gt;17+'入力'!$B$41))+(BB$1-'入力'!$B$46&gt;27),(BB$1-'入力'!$B$32)&amp;"歳",INDEX('しくみ_教育費'!$B$3:$B$31,BB$1-'入力'!$B$46+2))))</f>
        <v/>
      </c>
      <c r="BC4" s="6">
        <f>IF('入力'!$B$32="","",IF(BC$1&lt;'入力'!$B$32,"",IF((BC$1-'入力'!$B$46&gt;=18)*(('入力'!$B$40="進学しない")+(BC$1-'入力'!$B$46&gt;17+'入力'!$B$41))+(BC$1-'入力'!$B$46&gt;27),(BC$1-'入力'!$B$32)&amp;"歳",INDEX('しくみ_教育費'!$B$3:$B$31,BC$1-'入力'!$B$46+2))))</f>
        <v/>
      </c>
      <c r="BD4" s="6">
        <f>IF('入力'!$B$32="","",IF(BD$1&lt;'入力'!$B$32,"",IF((BD$1-'入力'!$B$46&gt;=18)*(('入力'!$B$40="進学しない")+(BD$1-'入力'!$B$46&gt;17+'入力'!$B$41))+(BD$1-'入力'!$B$46&gt;27),(BD$1-'入力'!$B$32)&amp;"歳",INDEX('しくみ_教育費'!$B$3:$B$31,BD$1-'入力'!$B$46+2))))</f>
        <v/>
      </c>
      <c r="BE4" s="6">
        <f>IF('入力'!$B$32="","",IF(BE$1&lt;'入力'!$B$32,"",IF((BE$1-'入力'!$B$46&gt;=18)*(('入力'!$B$40="進学しない")+(BE$1-'入力'!$B$46&gt;17+'入力'!$B$41))+(BE$1-'入力'!$B$46&gt;27),(BE$1-'入力'!$B$32)&amp;"歳",INDEX('しくみ_教育費'!$B$3:$B$31,BE$1-'入力'!$B$46+2))))</f>
        <v/>
      </c>
      <c r="BF4" s="6">
        <f>IF('入力'!$B$32="","",IF(BF$1&lt;'入力'!$B$32,"",IF((BF$1-'入力'!$B$46&gt;=18)*(('入力'!$B$40="進学しない")+(BF$1-'入力'!$B$46&gt;17+'入力'!$B$41))+(BF$1-'入力'!$B$46&gt;27),(BF$1-'入力'!$B$32)&amp;"歳",INDEX('しくみ_教育費'!$B$3:$B$31,BF$1-'入力'!$B$46+2))))</f>
        <v/>
      </c>
      <c r="BG4" s="6">
        <f>IF('入力'!$B$32="","",IF(BG$1&lt;'入力'!$B$32,"",IF((BG$1-'入力'!$B$46&gt;=18)*(('入力'!$B$40="進学しない")+(BG$1-'入力'!$B$46&gt;17+'入力'!$B$41))+(BG$1-'入力'!$B$46&gt;27),(BG$1-'入力'!$B$32)&amp;"歳",INDEX('しくみ_教育費'!$B$3:$B$31,BG$1-'入力'!$B$46+2))))</f>
        <v/>
      </c>
      <c r="BH4" s="6">
        <f>IF('入力'!$B$32="","",IF(BH$1&lt;'入力'!$B$32,"",IF((BH$1-'入力'!$B$46&gt;=18)*(('入力'!$B$40="進学しない")+(BH$1-'入力'!$B$46&gt;17+'入力'!$B$41))+(BH$1-'入力'!$B$46&gt;27),(BH$1-'入力'!$B$32)&amp;"歳",INDEX('しくみ_教育費'!$B$3:$B$31,BH$1-'入力'!$B$46+2))))</f>
        <v/>
      </c>
      <c r="BI4" s="6">
        <f>IF('入力'!$B$32="","",IF(BI$1&lt;'入力'!$B$32,"",IF((BI$1-'入力'!$B$46&gt;=18)*(('入力'!$B$40="進学しない")+(BI$1-'入力'!$B$46&gt;17+'入力'!$B$41))+(BI$1-'入力'!$B$46&gt;27),(BI$1-'入力'!$B$32)&amp;"歳",INDEX('しくみ_教育費'!$B$3:$B$31,BI$1-'入力'!$B$46+2))))</f>
        <v/>
      </c>
      <c r="BJ4" s="6">
        <f>IF('入力'!$B$32="","",IF(BJ$1&lt;'入力'!$B$32,"",IF((BJ$1-'入力'!$B$46&gt;=18)*(('入力'!$B$40="進学しない")+(BJ$1-'入力'!$B$46&gt;17+'入力'!$B$41))+(BJ$1-'入力'!$B$46&gt;27),(BJ$1-'入力'!$B$32)&amp;"歳",INDEX('しくみ_教育費'!$B$3:$B$31,BJ$1-'入力'!$B$46+2))))</f>
        <v/>
      </c>
      <c r="BK4" s="6">
        <f>IF('入力'!$B$32="","",IF(BK$1&lt;'入力'!$B$32,"",IF((BK$1-'入力'!$B$46&gt;=18)*(('入力'!$B$40="進学しない")+(BK$1-'入力'!$B$46&gt;17+'入力'!$B$41))+(BK$1-'入力'!$B$46&gt;27),(BK$1-'入力'!$B$32)&amp;"歳",INDEX('しくみ_教育費'!$B$3:$B$31,BK$1-'入力'!$B$46+2))))</f>
        <v/>
      </c>
      <c r="BL4" s="6">
        <f>IF('入力'!$B$32="","",IF(BL$1&lt;'入力'!$B$32,"",IF((BL$1-'入力'!$B$46&gt;=18)*(('入力'!$B$40="進学しない")+(BL$1-'入力'!$B$46&gt;17+'入力'!$B$41))+(BL$1-'入力'!$B$46&gt;27),(BL$1-'入力'!$B$32)&amp;"歳",INDEX('しくみ_教育費'!$B$3:$B$31,BL$1-'入力'!$B$46+2))))</f>
        <v/>
      </c>
      <c r="BM4" s="6">
        <f>IF('入力'!$B$32="","",IF(BM$1&lt;'入力'!$B$32,"",IF((BM$1-'入力'!$B$46&gt;=18)*(('入力'!$B$40="進学しない")+(BM$1-'入力'!$B$46&gt;17+'入力'!$B$41))+(BM$1-'入力'!$B$46&gt;27),(BM$1-'入力'!$B$32)&amp;"歳",INDEX('しくみ_教育費'!$B$3:$B$31,BM$1-'入力'!$B$46+2))))</f>
        <v/>
      </c>
      <c r="BN4" s="6">
        <f>IF('入力'!$B$32="","",IF(BN$1&lt;'入力'!$B$32,"",IF((BN$1-'入力'!$B$46&gt;=18)*(('入力'!$B$40="進学しない")+(BN$1-'入力'!$B$46&gt;17+'入力'!$B$41))+(BN$1-'入力'!$B$46&gt;27),(BN$1-'入力'!$B$32)&amp;"歳",INDEX('しくみ_教育費'!$B$3:$B$31,BN$1-'入力'!$B$46+2))))</f>
        <v/>
      </c>
      <c r="BO4" s="6">
        <f>IF('入力'!$B$32="","",IF(BO$1&lt;'入力'!$B$32,"",IF((BO$1-'入力'!$B$46&gt;=18)*(('入力'!$B$40="進学しない")+(BO$1-'入力'!$B$46&gt;17+'入力'!$B$41))+(BO$1-'入力'!$B$46&gt;27),(BO$1-'入力'!$B$32)&amp;"歳",INDEX('しくみ_教育費'!$B$3:$B$31,BO$1-'入力'!$B$46+2))))</f>
        <v/>
      </c>
    </row>
    <row r="5">
      <c r="A5" s="6">
        <f>IF('入力'!$C$31="","2人目",'入力'!$C$31)</f>
        <v/>
      </c>
      <c r="B5" s="6">
        <f>IF('入力'!$C$32="","",IF(B$1&lt;'入力'!$C$32,"",IF((B$1-'入力'!$C$46&gt;=18)*(('入力'!$C$40="進学しない")+(B$1-'入力'!$C$46&gt;17+'入力'!$C$41))+(B$1-'入力'!$C$46&gt;27),(B$1-'入力'!$C$32)&amp;"歳",INDEX('しくみ_教育費'!$B$3:$B$31,B$1-'入力'!$C$46+2))))</f>
        <v/>
      </c>
      <c r="C5" s="6">
        <f>IF('入力'!$C$32="","",IF(C$1&lt;'入力'!$C$32,"",IF((C$1-'入力'!$C$46&gt;=18)*(('入力'!$C$40="進学しない")+(C$1-'入力'!$C$46&gt;17+'入力'!$C$41))+(C$1-'入力'!$C$46&gt;27),(C$1-'入力'!$C$32)&amp;"歳",INDEX('しくみ_教育費'!$B$3:$B$31,C$1-'入力'!$C$46+2))))</f>
        <v/>
      </c>
      <c r="D5" s="6">
        <f>IF('入力'!$C$32="","",IF(D$1&lt;'入力'!$C$32,"",IF((D$1-'入力'!$C$46&gt;=18)*(('入力'!$C$40="進学しない")+(D$1-'入力'!$C$46&gt;17+'入力'!$C$41))+(D$1-'入力'!$C$46&gt;27),(D$1-'入力'!$C$32)&amp;"歳",INDEX('しくみ_教育費'!$B$3:$B$31,D$1-'入力'!$C$46+2))))</f>
        <v/>
      </c>
      <c r="E5" s="6">
        <f>IF('入力'!$C$32="","",IF(E$1&lt;'入力'!$C$32,"",IF((E$1-'入力'!$C$46&gt;=18)*(('入力'!$C$40="進学しない")+(E$1-'入力'!$C$46&gt;17+'入力'!$C$41))+(E$1-'入力'!$C$46&gt;27),(E$1-'入力'!$C$32)&amp;"歳",INDEX('しくみ_教育費'!$B$3:$B$31,E$1-'入力'!$C$46+2))))</f>
        <v/>
      </c>
      <c r="F5" s="6">
        <f>IF('入力'!$C$32="","",IF(F$1&lt;'入力'!$C$32,"",IF((F$1-'入力'!$C$46&gt;=18)*(('入力'!$C$40="進学しない")+(F$1-'入力'!$C$46&gt;17+'入力'!$C$41))+(F$1-'入力'!$C$46&gt;27),(F$1-'入力'!$C$32)&amp;"歳",INDEX('しくみ_教育費'!$B$3:$B$31,F$1-'入力'!$C$46+2))))</f>
        <v/>
      </c>
      <c r="G5" s="6">
        <f>IF('入力'!$C$32="","",IF(G$1&lt;'入力'!$C$32,"",IF((G$1-'入力'!$C$46&gt;=18)*(('入力'!$C$40="進学しない")+(G$1-'入力'!$C$46&gt;17+'入力'!$C$41))+(G$1-'入力'!$C$46&gt;27),(G$1-'入力'!$C$32)&amp;"歳",INDEX('しくみ_教育費'!$B$3:$B$31,G$1-'入力'!$C$46+2))))</f>
        <v/>
      </c>
      <c r="H5" s="6">
        <f>IF('入力'!$C$32="","",IF(H$1&lt;'入力'!$C$32,"",IF((H$1-'入力'!$C$46&gt;=18)*(('入力'!$C$40="進学しない")+(H$1-'入力'!$C$46&gt;17+'入力'!$C$41))+(H$1-'入力'!$C$46&gt;27),(H$1-'入力'!$C$32)&amp;"歳",INDEX('しくみ_教育費'!$B$3:$B$31,H$1-'入力'!$C$46+2))))</f>
        <v/>
      </c>
      <c r="I5" s="6">
        <f>IF('入力'!$C$32="","",IF(I$1&lt;'入力'!$C$32,"",IF((I$1-'入力'!$C$46&gt;=18)*(('入力'!$C$40="進学しない")+(I$1-'入力'!$C$46&gt;17+'入力'!$C$41))+(I$1-'入力'!$C$46&gt;27),(I$1-'入力'!$C$32)&amp;"歳",INDEX('しくみ_教育費'!$B$3:$B$31,I$1-'入力'!$C$46+2))))</f>
        <v/>
      </c>
      <c r="J5" s="6">
        <f>IF('入力'!$C$32="","",IF(J$1&lt;'入力'!$C$32,"",IF((J$1-'入力'!$C$46&gt;=18)*(('入力'!$C$40="進学しない")+(J$1-'入力'!$C$46&gt;17+'入力'!$C$41))+(J$1-'入力'!$C$46&gt;27),(J$1-'入力'!$C$32)&amp;"歳",INDEX('しくみ_教育費'!$B$3:$B$31,J$1-'入力'!$C$46+2))))</f>
        <v/>
      </c>
      <c r="K5" s="6">
        <f>IF('入力'!$C$32="","",IF(K$1&lt;'入力'!$C$32,"",IF((K$1-'入力'!$C$46&gt;=18)*(('入力'!$C$40="進学しない")+(K$1-'入力'!$C$46&gt;17+'入力'!$C$41))+(K$1-'入力'!$C$46&gt;27),(K$1-'入力'!$C$32)&amp;"歳",INDEX('しくみ_教育費'!$B$3:$B$31,K$1-'入力'!$C$46+2))))</f>
        <v/>
      </c>
      <c r="L5" s="6">
        <f>IF('入力'!$C$32="","",IF(L$1&lt;'入力'!$C$32,"",IF((L$1-'入力'!$C$46&gt;=18)*(('入力'!$C$40="進学しない")+(L$1-'入力'!$C$46&gt;17+'入力'!$C$41))+(L$1-'入力'!$C$46&gt;27),(L$1-'入力'!$C$32)&amp;"歳",INDEX('しくみ_教育費'!$B$3:$B$31,L$1-'入力'!$C$46+2))))</f>
        <v/>
      </c>
      <c r="M5" s="6">
        <f>IF('入力'!$C$32="","",IF(M$1&lt;'入力'!$C$32,"",IF((M$1-'入力'!$C$46&gt;=18)*(('入力'!$C$40="進学しない")+(M$1-'入力'!$C$46&gt;17+'入力'!$C$41))+(M$1-'入力'!$C$46&gt;27),(M$1-'入力'!$C$32)&amp;"歳",INDEX('しくみ_教育費'!$B$3:$B$31,M$1-'入力'!$C$46+2))))</f>
        <v/>
      </c>
      <c r="N5" s="6">
        <f>IF('入力'!$C$32="","",IF(N$1&lt;'入力'!$C$32,"",IF((N$1-'入力'!$C$46&gt;=18)*(('入力'!$C$40="進学しない")+(N$1-'入力'!$C$46&gt;17+'入力'!$C$41))+(N$1-'入力'!$C$46&gt;27),(N$1-'入力'!$C$32)&amp;"歳",INDEX('しくみ_教育費'!$B$3:$B$31,N$1-'入力'!$C$46+2))))</f>
        <v/>
      </c>
      <c r="O5" s="6">
        <f>IF('入力'!$C$32="","",IF(O$1&lt;'入力'!$C$32,"",IF((O$1-'入力'!$C$46&gt;=18)*(('入力'!$C$40="進学しない")+(O$1-'入力'!$C$46&gt;17+'入力'!$C$41))+(O$1-'入力'!$C$46&gt;27),(O$1-'入力'!$C$32)&amp;"歳",INDEX('しくみ_教育費'!$B$3:$B$31,O$1-'入力'!$C$46+2))))</f>
        <v/>
      </c>
      <c r="P5" s="6">
        <f>IF('入力'!$C$32="","",IF(P$1&lt;'入力'!$C$32,"",IF((P$1-'入力'!$C$46&gt;=18)*(('入力'!$C$40="進学しない")+(P$1-'入力'!$C$46&gt;17+'入力'!$C$41))+(P$1-'入力'!$C$46&gt;27),(P$1-'入力'!$C$32)&amp;"歳",INDEX('しくみ_教育費'!$B$3:$B$31,P$1-'入力'!$C$46+2))))</f>
        <v/>
      </c>
      <c r="Q5" s="6">
        <f>IF('入力'!$C$32="","",IF(Q$1&lt;'入力'!$C$32,"",IF((Q$1-'入力'!$C$46&gt;=18)*(('入力'!$C$40="進学しない")+(Q$1-'入力'!$C$46&gt;17+'入力'!$C$41))+(Q$1-'入力'!$C$46&gt;27),(Q$1-'入力'!$C$32)&amp;"歳",INDEX('しくみ_教育費'!$B$3:$B$31,Q$1-'入力'!$C$46+2))))</f>
        <v/>
      </c>
      <c r="R5" s="6">
        <f>IF('入力'!$C$32="","",IF(R$1&lt;'入力'!$C$32,"",IF((R$1-'入力'!$C$46&gt;=18)*(('入力'!$C$40="進学しない")+(R$1-'入力'!$C$46&gt;17+'入力'!$C$41))+(R$1-'入力'!$C$46&gt;27),(R$1-'入力'!$C$32)&amp;"歳",INDEX('しくみ_教育費'!$B$3:$B$31,R$1-'入力'!$C$46+2))))</f>
        <v/>
      </c>
      <c r="S5" s="6">
        <f>IF('入力'!$C$32="","",IF(S$1&lt;'入力'!$C$32,"",IF((S$1-'入力'!$C$46&gt;=18)*(('入力'!$C$40="進学しない")+(S$1-'入力'!$C$46&gt;17+'入力'!$C$41))+(S$1-'入力'!$C$46&gt;27),(S$1-'入力'!$C$32)&amp;"歳",INDEX('しくみ_教育費'!$B$3:$B$31,S$1-'入力'!$C$46+2))))</f>
        <v/>
      </c>
      <c r="T5" s="6">
        <f>IF('入力'!$C$32="","",IF(T$1&lt;'入力'!$C$32,"",IF((T$1-'入力'!$C$46&gt;=18)*(('入力'!$C$40="進学しない")+(T$1-'入力'!$C$46&gt;17+'入力'!$C$41))+(T$1-'入力'!$C$46&gt;27),(T$1-'入力'!$C$32)&amp;"歳",INDEX('しくみ_教育費'!$B$3:$B$31,T$1-'入力'!$C$46+2))))</f>
        <v/>
      </c>
      <c r="U5" s="6">
        <f>IF('入力'!$C$32="","",IF(U$1&lt;'入力'!$C$32,"",IF((U$1-'入力'!$C$46&gt;=18)*(('入力'!$C$40="進学しない")+(U$1-'入力'!$C$46&gt;17+'入力'!$C$41))+(U$1-'入力'!$C$46&gt;27),(U$1-'入力'!$C$32)&amp;"歳",INDEX('しくみ_教育費'!$B$3:$B$31,U$1-'入力'!$C$46+2))))</f>
        <v/>
      </c>
      <c r="V5" s="6">
        <f>IF('入力'!$C$32="","",IF(V$1&lt;'入力'!$C$32,"",IF((V$1-'入力'!$C$46&gt;=18)*(('入力'!$C$40="進学しない")+(V$1-'入力'!$C$46&gt;17+'入力'!$C$41))+(V$1-'入力'!$C$46&gt;27),(V$1-'入力'!$C$32)&amp;"歳",INDEX('しくみ_教育費'!$B$3:$B$31,V$1-'入力'!$C$46+2))))</f>
        <v/>
      </c>
      <c r="W5" s="6">
        <f>IF('入力'!$C$32="","",IF(W$1&lt;'入力'!$C$32,"",IF((W$1-'入力'!$C$46&gt;=18)*(('入力'!$C$40="進学しない")+(W$1-'入力'!$C$46&gt;17+'入力'!$C$41))+(W$1-'入力'!$C$46&gt;27),(W$1-'入力'!$C$32)&amp;"歳",INDEX('しくみ_教育費'!$B$3:$B$31,W$1-'入力'!$C$46+2))))</f>
        <v/>
      </c>
      <c r="X5" s="6">
        <f>IF('入力'!$C$32="","",IF(X$1&lt;'入力'!$C$32,"",IF((X$1-'入力'!$C$46&gt;=18)*(('入力'!$C$40="進学しない")+(X$1-'入力'!$C$46&gt;17+'入力'!$C$41))+(X$1-'入力'!$C$46&gt;27),(X$1-'入力'!$C$32)&amp;"歳",INDEX('しくみ_教育費'!$B$3:$B$31,X$1-'入力'!$C$46+2))))</f>
        <v/>
      </c>
      <c r="Y5" s="6">
        <f>IF('入力'!$C$32="","",IF(Y$1&lt;'入力'!$C$32,"",IF((Y$1-'入力'!$C$46&gt;=18)*(('入力'!$C$40="進学しない")+(Y$1-'入力'!$C$46&gt;17+'入力'!$C$41))+(Y$1-'入力'!$C$46&gt;27),(Y$1-'入力'!$C$32)&amp;"歳",INDEX('しくみ_教育費'!$B$3:$B$31,Y$1-'入力'!$C$46+2))))</f>
        <v/>
      </c>
      <c r="Z5" s="6">
        <f>IF('入力'!$C$32="","",IF(Z$1&lt;'入力'!$C$32,"",IF((Z$1-'入力'!$C$46&gt;=18)*(('入力'!$C$40="進学しない")+(Z$1-'入力'!$C$46&gt;17+'入力'!$C$41))+(Z$1-'入力'!$C$46&gt;27),(Z$1-'入力'!$C$32)&amp;"歳",INDEX('しくみ_教育費'!$B$3:$B$31,Z$1-'入力'!$C$46+2))))</f>
        <v/>
      </c>
      <c r="AA5" s="6">
        <f>IF('入力'!$C$32="","",IF(AA$1&lt;'入力'!$C$32,"",IF((AA$1-'入力'!$C$46&gt;=18)*(('入力'!$C$40="進学しない")+(AA$1-'入力'!$C$46&gt;17+'入力'!$C$41))+(AA$1-'入力'!$C$46&gt;27),(AA$1-'入力'!$C$32)&amp;"歳",INDEX('しくみ_教育費'!$B$3:$B$31,AA$1-'入力'!$C$46+2))))</f>
        <v/>
      </c>
      <c r="AB5" s="6">
        <f>IF('入力'!$C$32="","",IF(AB$1&lt;'入力'!$C$32,"",IF((AB$1-'入力'!$C$46&gt;=18)*(('入力'!$C$40="進学しない")+(AB$1-'入力'!$C$46&gt;17+'入力'!$C$41))+(AB$1-'入力'!$C$46&gt;27),(AB$1-'入力'!$C$32)&amp;"歳",INDEX('しくみ_教育費'!$B$3:$B$31,AB$1-'入力'!$C$46+2))))</f>
        <v/>
      </c>
      <c r="AC5" s="6">
        <f>IF('入力'!$C$32="","",IF(AC$1&lt;'入力'!$C$32,"",IF((AC$1-'入力'!$C$46&gt;=18)*(('入力'!$C$40="進学しない")+(AC$1-'入力'!$C$46&gt;17+'入力'!$C$41))+(AC$1-'入力'!$C$46&gt;27),(AC$1-'入力'!$C$32)&amp;"歳",INDEX('しくみ_教育費'!$B$3:$B$31,AC$1-'入力'!$C$46+2))))</f>
        <v/>
      </c>
      <c r="AD5" s="6">
        <f>IF('入力'!$C$32="","",IF(AD$1&lt;'入力'!$C$32,"",IF((AD$1-'入力'!$C$46&gt;=18)*(('入力'!$C$40="進学しない")+(AD$1-'入力'!$C$46&gt;17+'入力'!$C$41))+(AD$1-'入力'!$C$46&gt;27),(AD$1-'入力'!$C$32)&amp;"歳",INDEX('しくみ_教育費'!$B$3:$B$31,AD$1-'入力'!$C$46+2))))</f>
        <v/>
      </c>
      <c r="AE5" s="6">
        <f>IF('入力'!$C$32="","",IF(AE$1&lt;'入力'!$C$32,"",IF((AE$1-'入力'!$C$46&gt;=18)*(('入力'!$C$40="進学しない")+(AE$1-'入力'!$C$46&gt;17+'入力'!$C$41))+(AE$1-'入力'!$C$46&gt;27),(AE$1-'入力'!$C$32)&amp;"歳",INDEX('しくみ_教育費'!$B$3:$B$31,AE$1-'入力'!$C$46+2))))</f>
        <v/>
      </c>
      <c r="AF5" s="6">
        <f>IF('入力'!$C$32="","",IF(AF$1&lt;'入力'!$C$32,"",IF((AF$1-'入力'!$C$46&gt;=18)*(('入力'!$C$40="進学しない")+(AF$1-'入力'!$C$46&gt;17+'入力'!$C$41))+(AF$1-'入力'!$C$46&gt;27),(AF$1-'入力'!$C$32)&amp;"歳",INDEX('しくみ_教育費'!$B$3:$B$31,AF$1-'入力'!$C$46+2))))</f>
        <v/>
      </c>
      <c r="AG5" s="6">
        <f>IF('入力'!$C$32="","",IF(AG$1&lt;'入力'!$C$32,"",IF((AG$1-'入力'!$C$46&gt;=18)*(('入力'!$C$40="進学しない")+(AG$1-'入力'!$C$46&gt;17+'入力'!$C$41))+(AG$1-'入力'!$C$46&gt;27),(AG$1-'入力'!$C$32)&amp;"歳",INDEX('しくみ_教育費'!$B$3:$B$31,AG$1-'入力'!$C$46+2))))</f>
        <v/>
      </c>
      <c r="AH5" s="6">
        <f>IF('入力'!$C$32="","",IF(AH$1&lt;'入力'!$C$32,"",IF((AH$1-'入力'!$C$46&gt;=18)*(('入力'!$C$40="進学しない")+(AH$1-'入力'!$C$46&gt;17+'入力'!$C$41))+(AH$1-'入力'!$C$46&gt;27),(AH$1-'入力'!$C$32)&amp;"歳",INDEX('しくみ_教育費'!$B$3:$B$31,AH$1-'入力'!$C$46+2))))</f>
        <v/>
      </c>
      <c r="AI5" s="6">
        <f>IF('入力'!$C$32="","",IF(AI$1&lt;'入力'!$C$32,"",IF((AI$1-'入力'!$C$46&gt;=18)*(('入力'!$C$40="進学しない")+(AI$1-'入力'!$C$46&gt;17+'入力'!$C$41))+(AI$1-'入力'!$C$46&gt;27),(AI$1-'入力'!$C$32)&amp;"歳",INDEX('しくみ_教育費'!$B$3:$B$31,AI$1-'入力'!$C$46+2))))</f>
        <v/>
      </c>
      <c r="AJ5" s="6">
        <f>IF('入力'!$C$32="","",IF(AJ$1&lt;'入力'!$C$32,"",IF((AJ$1-'入力'!$C$46&gt;=18)*(('入力'!$C$40="進学しない")+(AJ$1-'入力'!$C$46&gt;17+'入力'!$C$41))+(AJ$1-'入力'!$C$46&gt;27),(AJ$1-'入力'!$C$32)&amp;"歳",INDEX('しくみ_教育費'!$B$3:$B$31,AJ$1-'入力'!$C$46+2))))</f>
        <v/>
      </c>
      <c r="AK5" s="6">
        <f>IF('入力'!$C$32="","",IF(AK$1&lt;'入力'!$C$32,"",IF((AK$1-'入力'!$C$46&gt;=18)*(('入力'!$C$40="進学しない")+(AK$1-'入力'!$C$46&gt;17+'入力'!$C$41))+(AK$1-'入力'!$C$46&gt;27),(AK$1-'入力'!$C$32)&amp;"歳",INDEX('しくみ_教育費'!$B$3:$B$31,AK$1-'入力'!$C$46+2))))</f>
        <v/>
      </c>
      <c r="AL5" s="6">
        <f>IF('入力'!$C$32="","",IF(AL$1&lt;'入力'!$C$32,"",IF((AL$1-'入力'!$C$46&gt;=18)*(('入力'!$C$40="進学しない")+(AL$1-'入力'!$C$46&gt;17+'入力'!$C$41))+(AL$1-'入力'!$C$46&gt;27),(AL$1-'入力'!$C$32)&amp;"歳",INDEX('しくみ_教育費'!$B$3:$B$31,AL$1-'入力'!$C$46+2))))</f>
        <v/>
      </c>
      <c r="AM5" s="6">
        <f>IF('入力'!$C$32="","",IF(AM$1&lt;'入力'!$C$32,"",IF((AM$1-'入力'!$C$46&gt;=18)*(('入力'!$C$40="進学しない")+(AM$1-'入力'!$C$46&gt;17+'入力'!$C$41))+(AM$1-'入力'!$C$46&gt;27),(AM$1-'入力'!$C$32)&amp;"歳",INDEX('しくみ_教育費'!$B$3:$B$31,AM$1-'入力'!$C$46+2))))</f>
        <v/>
      </c>
      <c r="AN5" s="6">
        <f>IF('入力'!$C$32="","",IF(AN$1&lt;'入力'!$C$32,"",IF((AN$1-'入力'!$C$46&gt;=18)*(('入力'!$C$40="進学しない")+(AN$1-'入力'!$C$46&gt;17+'入力'!$C$41))+(AN$1-'入力'!$C$46&gt;27),(AN$1-'入力'!$C$32)&amp;"歳",INDEX('しくみ_教育費'!$B$3:$B$31,AN$1-'入力'!$C$46+2))))</f>
        <v/>
      </c>
      <c r="AO5" s="6">
        <f>IF('入力'!$C$32="","",IF(AO$1&lt;'入力'!$C$32,"",IF((AO$1-'入力'!$C$46&gt;=18)*(('入力'!$C$40="進学しない")+(AO$1-'入力'!$C$46&gt;17+'入力'!$C$41))+(AO$1-'入力'!$C$46&gt;27),(AO$1-'入力'!$C$32)&amp;"歳",INDEX('しくみ_教育費'!$B$3:$B$31,AO$1-'入力'!$C$46+2))))</f>
        <v/>
      </c>
      <c r="AP5" s="6">
        <f>IF('入力'!$C$32="","",IF(AP$1&lt;'入力'!$C$32,"",IF((AP$1-'入力'!$C$46&gt;=18)*(('入力'!$C$40="進学しない")+(AP$1-'入力'!$C$46&gt;17+'入力'!$C$41))+(AP$1-'入力'!$C$46&gt;27),(AP$1-'入力'!$C$32)&amp;"歳",INDEX('しくみ_教育費'!$B$3:$B$31,AP$1-'入力'!$C$46+2))))</f>
        <v/>
      </c>
      <c r="AQ5" s="6">
        <f>IF('入力'!$C$32="","",IF(AQ$1&lt;'入力'!$C$32,"",IF((AQ$1-'入力'!$C$46&gt;=18)*(('入力'!$C$40="進学しない")+(AQ$1-'入力'!$C$46&gt;17+'入力'!$C$41))+(AQ$1-'入力'!$C$46&gt;27),(AQ$1-'入力'!$C$32)&amp;"歳",INDEX('しくみ_教育費'!$B$3:$B$31,AQ$1-'入力'!$C$46+2))))</f>
        <v/>
      </c>
      <c r="AR5" s="6">
        <f>IF('入力'!$C$32="","",IF(AR$1&lt;'入力'!$C$32,"",IF((AR$1-'入力'!$C$46&gt;=18)*(('入力'!$C$40="進学しない")+(AR$1-'入力'!$C$46&gt;17+'入力'!$C$41))+(AR$1-'入力'!$C$46&gt;27),(AR$1-'入力'!$C$32)&amp;"歳",INDEX('しくみ_教育費'!$B$3:$B$31,AR$1-'入力'!$C$46+2))))</f>
        <v/>
      </c>
      <c r="AS5" s="6">
        <f>IF('入力'!$C$32="","",IF(AS$1&lt;'入力'!$C$32,"",IF((AS$1-'入力'!$C$46&gt;=18)*(('入力'!$C$40="進学しない")+(AS$1-'入力'!$C$46&gt;17+'入力'!$C$41))+(AS$1-'入力'!$C$46&gt;27),(AS$1-'入力'!$C$32)&amp;"歳",INDEX('しくみ_教育費'!$B$3:$B$31,AS$1-'入力'!$C$46+2))))</f>
        <v/>
      </c>
      <c r="AT5" s="6">
        <f>IF('入力'!$C$32="","",IF(AT$1&lt;'入力'!$C$32,"",IF((AT$1-'入力'!$C$46&gt;=18)*(('入力'!$C$40="進学しない")+(AT$1-'入力'!$C$46&gt;17+'入力'!$C$41))+(AT$1-'入力'!$C$46&gt;27),(AT$1-'入力'!$C$32)&amp;"歳",INDEX('しくみ_教育費'!$B$3:$B$31,AT$1-'入力'!$C$46+2))))</f>
        <v/>
      </c>
      <c r="AU5" s="6">
        <f>IF('入力'!$C$32="","",IF(AU$1&lt;'入力'!$C$32,"",IF((AU$1-'入力'!$C$46&gt;=18)*(('入力'!$C$40="進学しない")+(AU$1-'入力'!$C$46&gt;17+'入力'!$C$41))+(AU$1-'入力'!$C$46&gt;27),(AU$1-'入力'!$C$32)&amp;"歳",INDEX('しくみ_教育費'!$B$3:$B$31,AU$1-'入力'!$C$46+2))))</f>
        <v/>
      </c>
      <c r="AV5" s="6">
        <f>IF('入力'!$C$32="","",IF(AV$1&lt;'入力'!$C$32,"",IF((AV$1-'入力'!$C$46&gt;=18)*(('入力'!$C$40="進学しない")+(AV$1-'入力'!$C$46&gt;17+'入力'!$C$41))+(AV$1-'入力'!$C$46&gt;27),(AV$1-'入力'!$C$32)&amp;"歳",INDEX('しくみ_教育費'!$B$3:$B$31,AV$1-'入力'!$C$46+2))))</f>
        <v/>
      </c>
      <c r="AW5" s="6">
        <f>IF('入力'!$C$32="","",IF(AW$1&lt;'入力'!$C$32,"",IF((AW$1-'入力'!$C$46&gt;=18)*(('入力'!$C$40="進学しない")+(AW$1-'入力'!$C$46&gt;17+'入力'!$C$41))+(AW$1-'入力'!$C$46&gt;27),(AW$1-'入力'!$C$32)&amp;"歳",INDEX('しくみ_教育費'!$B$3:$B$31,AW$1-'入力'!$C$46+2))))</f>
        <v/>
      </c>
      <c r="AX5" s="6">
        <f>IF('入力'!$C$32="","",IF(AX$1&lt;'入力'!$C$32,"",IF((AX$1-'入力'!$C$46&gt;=18)*(('入力'!$C$40="進学しない")+(AX$1-'入力'!$C$46&gt;17+'入力'!$C$41))+(AX$1-'入力'!$C$46&gt;27),(AX$1-'入力'!$C$32)&amp;"歳",INDEX('しくみ_教育費'!$B$3:$B$31,AX$1-'入力'!$C$46+2))))</f>
        <v/>
      </c>
      <c r="AY5" s="6">
        <f>IF('入力'!$C$32="","",IF(AY$1&lt;'入力'!$C$32,"",IF((AY$1-'入力'!$C$46&gt;=18)*(('入力'!$C$40="進学しない")+(AY$1-'入力'!$C$46&gt;17+'入力'!$C$41))+(AY$1-'入力'!$C$46&gt;27),(AY$1-'入力'!$C$32)&amp;"歳",INDEX('しくみ_教育費'!$B$3:$B$31,AY$1-'入力'!$C$46+2))))</f>
        <v/>
      </c>
      <c r="AZ5" s="6">
        <f>IF('入力'!$C$32="","",IF(AZ$1&lt;'入力'!$C$32,"",IF((AZ$1-'入力'!$C$46&gt;=18)*(('入力'!$C$40="進学しない")+(AZ$1-'入力'!$C$46&gt;17+'入力'!$C$41))+(AZ$1-'入力'!$C$46&gt;27),(AZ$1-'入力'!$C$32)&amp;"歳",INDEX('しくみ_教育費'!$B$3:$B$31,AZ$1-'入力'!$C$46+2))))</f>
        <v/>
      </c>
      <c r="BA5" s="6">
        <f>IF('入力'!$C$32="","",IF(BA$1&lt;'入力'!$C$32,"",IF((BA$1-'入力'!$C$46&gt;=18)*(('入力'!$C$40="進学しない")+(BA$1-'入力'!$C$46&gt;17+'入力'!$C$41))+(BA$1-'入力'!$C$46&gt;27),(BA$1-'入力'!$C$32)&amp;"歳",INDEX('しくみ_教育費'!$B$3:$B$31,BA$1-'入力'!$C$46+2))))</f>
        <v/>
      </c>
      <c r="BB5" s="6">
        <f>IF('入力'!$C$32="","",IF(BB$1&lt;'入力'!$C$32,"",IF((BB$1-'入力'!$C$46&gt;=18)*(('入力'!$C$40="進学しない")+(BB$1-'入力'!$C$46&gt;17+'入力'!$C$41))+(BB$1-'入力'!$C$46&gt;27),(BB$1-'入力'!$C$32)&amp;"歳",INDEX('しくみ_教育費'!$B$3:$B$31,BB$1-'入力'!$C$46+2))))</f>
        <v/>
      </c>
      <c r="BC5" s="6">
        <f>IF('入力'!$C$32="","",IF(BC$1&lt;'入力'!$C$32,"",IF((BC$1-'入力'!$C$46&gt;=18)*(('入力'!$C$40="進学しない")+(BC$1-'入力'!$C$46&gt;17+'入力'!$C$41))+(BC$1-'入力'!$C$46&gt;27),(BC$1-'入力'!$C$32)&amp;"歳",INDEX('しくみ_教育費'!$B$3:$B$31,BC$1-'入力'!$C$46+2))))</f>
        <v/>
      </c>
      <c r="BD5" s="6">
        <f>IF('入力'!$C$32="","",IF(BD$1&lt;'入力'!$C$32,"",IF((BD$1-'入力'!$C$46&gt;=18)*(('入力'!$C$40="進学しない")+(BD$1-'入力'!$C$46&gt;17+'入力'!$C$41))+(BD$1-'入力'!$C$46&gt;27),(BD$1-'入力'!$C$32)&amp;"歳",INDEX('しくみ_教育費'!$B$3:$B$31,BD$1-'入力'!$C$46+2))))</f>
        <v/>
      </c>
      <c r="BE5" s="6">
        <f>IF('入力'!$C$32="","",IF(BE$1&lt;'入力'!$C$32,"",IF((BE$1-'入力'!$C$46&gt;=18)*(('入力'!$C$40="進学しない")+(BE$1-'入力'!$C$46&gt;17+'入力'!$C$41))+(BE$1-'入力'!$C$46&gt;27),(BE$1-'入力'!$C$32)&amp;"歳",INDEX('しくみ_教育費'!$B$3:$B$31,BE$1-'入力'!$C$46+2))))</f>
        <v/>
      </c>
      <c r="BF5" s="6">
        <f>IF('入力'!$C$32="","",IF(BF$1&lt;'入力'!$C$32,"",IF((BF$1-'入力'!$C$46&gt;=18)*(('入力'!$C$40="進学しない")+(BF$1-'入力'!$C$46&gt;17+'入力'!$C$41))+(BF$1-'入力'!$C$46&gt;27),(BF$1-'入力'!$C$32)&amp;"歳",INDEX('しくみ_教育費'!$B$3:$B$31,BF$1-'入力'!$C$46+2))))</f>
        <v/>
      </c>
      <c r="BG5" s="6">
        <f>IF('入力'!$C$32="","",IF(BG$1&lt;'入力'!$C$32,"",IF((BG$1-'入力'!$C$46&gt;=18)*(('入力'!$C$40="進学しない")+(BG$1-'入力'!$C$46&gt;17+'入力'!$C$41))+(BG$1-'入力'!$C$46&gt;27),(BG$1-'入力'!$C$32)&amp;"歳",INDEX('しくみ_教育費'!$B$3:$B$31,BG$1-'入力'!$C$46+2))))</f>
        <v/>
      </c>
      <c r="BH5" s="6">
        <f>IF('入力'!$C$32="","",IF(BH$1&lt;'入力'!$C$32,"",IF((BH$1-'入力'!$C$46&gt;=18)*(('入力'!$C$40="進学しない")+(BH$1-'入力'!$C$46&gt;17+'入力'!$C$41))+(BH$1-'入力'!$C$46&gt;27),(BH$1-'入力'!$C$32)&amp;"歳",INDEX('しくみ_教育費'!$B$3:$B$31,BH$1-'入力'!$C$46+2))))</f>
        <v/>
      </c>
      <c r="BI5" s="6">
        <f>IF('入力'!$C$32="","",IF(BI$1&lt;'入力'!$C$32,"",IF((BI$1-'入力'!$C$46&gt;=18)*(('入力'!$C$40="進学しない")+(BI$1-'入力'!$C$46&gt;17+'入力'!$C$41))+(BI$1-'入力'!$C$46&gt;27),(BI$1-'入力'!$C$32)&amp;"歳",INDEX('しくみ_教育費'!$B$3:$B$31,BI$1-'入力'!$C$46+2))))</f>
        <v/>
      </c>
      <c r="BJ5" s="6">
        <f>IF('入力'!$C$32="","",IF(BJ$1&lt;'入力'!$C$32,"",IF((BJ$1-'入力'!$C$46&gt;=18)*(('入力'!$C$40="進学しない")+(BJ$1-'入力'!$C$46&gt;17+'入力'!$C$41))+(BJ$1-'入力'!$C$46&gt;27),(BJ$1-'入力'!$C$32)&amp;"歳",INDEX('しくみ_教育費'!$B$3:$B$31,BJ$1-'入力'!$C$46+2))))</f>
        <v/>
      </c>
      <c r="BK5" s="6">
        <f>IF('入力'!$C$32="","",IF(BK$1&lt;'入力'!$C$32,"",IF((BK$1-'入力'!$C$46&gt;=18)*(('入力'!$C$40="進学しない")+(BK$1-'入力'!$C$46&gt;17+'入力'!$C$41))+(BK$1-'入力'!$C$46&gt;27),(BK$1-'入力'!$C$32)&amp;"歳",INDEX('しくみ_教育費'!$B$3:$B$31,BK$1-'入力'!$C$46+2))))</f>
        <v/>
      </c>
      <c r="BL5" s="6">
        <f>IF('入力'!$C$32="","",IF(BL$1&lt;'入力'!$C$32,"",IF((BL$1-'入力'!$C$46&gt;=18)*(('入力'!$C$40="進学しない")+(BL$1-'入力'!$C$46&gt;17+'入力'!$C$41))+(BL$1-'入力'!$C$46&gt;27),(BL$1-'入力'!$C$32)&amp;"歳",INDEX('しくみ_教育費'!$B$3:$B$31,BL$1-'入力'!$C$46+2))))</f>
        <v/>
      </c>
      <c r="BM5" s="6">
        <f>IF('入力'!$C$32="","",IF(BM$1&lt;'入力'!$C$32,"",IF((BM$1-'入力'!$C$46&gt;=18)*(('入力'!$C$40="進学しない")+(BM$1-'入力'!$C$46&gt;17+'入力'!$C$41))+(BM$1-'入力'!$C$46&gt;27),(BM$1-'入力'!$C$32)&amp;"歳",INDEX('しくみ_教育費'!$B$3:$B$31,BM$1-'入力'!$C$46+2))))</f>
        <v/>
      </c>
      <c r="BN5" s="6">
        <f>IF('入力'!$C$32="","",IF(BN$1&lt;'入力'!$C$32,"",IF((BN$1-'入力'!$C$46&gt;=18)*(('入力'!$C$40="進学しない")+(BN$1-'入力'!$C$46&gt;17+'入力'!$C$41))+(BN$1-'入力'!$C$46&gt;27),(BN$1-'入力'!$C$32)&amp;"歳",INDEX('しくみ_教育費'!$B$3:$B$31,BN$1-'入力'!$C$46+2))))</f>
        <v/>
      </c>
      <c r="BO5" s="6">
        <f>IF('入力'!$C$32="","",IF(BO$1&lt;'入力'!$C$32,"",IF((BO$1-'入力'!$C$46&gt;=18)*(('入力'!$C$40="進学しない")+(BO$1-'入力'!$C$46&gt;17+'入力'!$C$41))+(BO$1-'入力'!$C$46&gt;27),(BO$1-'入力'!$C$32)&amp;"歳",INDEX('しくみ_教育費'!$B$3:$B$31,BO$1-'入力'!$C$46+2))))</f>
        <v/>
      </c>
    </row>
    <row r="6">
      <c r="A6" s="6">
        <f>IF('入力'!$D$31="","3人目",'入力'!$D$31)</f>
        <v/>
      </c>
      <c r="B6" s="6">
        <f>IF('入力'!$D$32="","",IF(B$1&lt;'入力'!$D$32,"",IF((B$1-'入力'!$D$46&gt;=18)*(('入力'!$D$40="進学しない")+(B$1-'入力'!$D$46&gt;17+'入力'!$D$41))+(B$1-'入力'!$D$46&gt;27),(B$1-'入力'!$D$32)&amp;"歳",INDEX('しくみ_教育費'!$B$3:$B$31,B$1-'入力'!$D$46+2))))</f>
        <v/>
      </c>
      <c r="C6" s="6">
        <f>IF('入力'!$D$32="","",IF(C$1&lt;'入力'!$D$32,"",IF((C$1-'入力'!$D$46&gt;=18)*(('入力'!$D$40="進学しない")+(C$1-'入力'!$D$46&gt;17+'入力'!$D$41))+(C$1-'入力'!$D$46&gt;27),(C$1-'入力'!$D$32)&amp;"歳",INDEX('しくみ_教育費'!$B$3:$B$31,C$1-'入力'!$D$46+2))))</f>
        <v/>
      </c>
      <c r="D6" s="6">
        <f>IF('入力'!$D$32="","",IF(D$1&lt;'入力'!$D$32,"",IF((D$1-'入力'!$D$46&gt;=18)*(('入力'!$D$40="進学しない")+(D$1-'入力'!$D$46&gt;17+'入力'!$D$41))+(D$1-'入力'!$D$46&gt;27),(D$1-'入力'!$D$32)&amp;"歳",INDEX('しくみ_教育費'!$B$3:$B$31,D$1-'入力'!$D$46+2))))</f>
        <v/>
      </c>
      <c r="E6" s="6">
        <f>IF('入力'!$D$32="","",IF(E$1&lt;'入力'!$D$32,"",IF((E$1-'入力'!$D$46&gt;=18)*(('入力'!$D$40="進学しない")+(E$1-'入力'!$D$46&gt;17+'入力'!$D$41))+(E$1-'入力'!$D$46&gt;27),(E$1-'入力'!$D$32)&amp;"歳",INDEX('しくみ_教育費'!$B$3:$B$31,E$1-'入力'!$D$46+2))))</f>
        <v/>
      </c>
      <c r="F6" s="6">
        <f>IF('入力'!$D$32="","",IF(F$1&lt;'入力'!$D$32,"",IF((F$1-'入力'!$D$46&gt;=18)*(('入力'!$D$40="進学しない")+(F$1-'入力'!$D$46&gt;17+'入力'!$D$41))+(F$1-'入力'!$D$46&gt;27),(F$1-'入力'!$D$32)&amp;"歳",INDEX('しくみ_教育費'!$B$3:$B$31,F$1-'入力'!$D$46+2))))</f>
        <v/>
      </c>
      <c r="G6" s="6">
        <f>IF('入力'!$D$32="","",IF(G$1&lt;'入力'!$D$32,"",IF((G$1-'入力'!$D$46&gt;=18)*(('入力'!$D$40="進学しない")+(G$1-'入力'!$D$46&gt;17+'入力'!$D$41))+(G$1-'入力'!$D$46&gt;27),(G$1-'入力'!$D$32)&amp;"歳",INDEX('しくみ_教育費'!$B$3:$B$31,G$1-'入力'!$D$46+2))))</f>
        <v/>
      </c>
      <c r="H6" s="6">
        <f>IF('入力'!$D$32="","",IF(H$1&lt;'入力'!$D$32,"",IF((H$1-'入力'!$D$46&gt;=18)*(('入力'!$D$40="進学しない")+(H$1-'入力'!$D$46&gt;17+'入力'!$D$41))+(H$1-'入力'!$D$46&gt;27),(H$1-'入力'!$D$32)&amp;"歳",INDEX('しくみ_教育費'!$B$3:$B$31,H$1-'入力'!$D$46+2))))</f>
        <v/>
      </c>
      <c r="I6" s="6">
        <f>IF('入力'!$D$32="","",IF(I$1&lt;'入力'!$D$32,"",IF((I$1-'入力'!$D$46&gt;=18)*(('入力'!$D$40="進学しない")+(I$1-'入力'!$D$46&gt;17+'入力'!$D$41))+(I$1-'入力'!$D$46&gt;27),(I$1-'入力'!$D$32)&amp;"歳",INDEX('しくみ_教育費'!$B$3:$B$31,I$1-'入力'!$D$46+2))))</f>
        <v/>
      </c>
      <c r="J6" s="6">
        <f>IF('入力'!$D$32="","",IF(J$1&lt;'入力'!$D$32,"",IF((J$1-'入力'!$D$46&gt;=18)*(('入力'!$D$40="進学しない")+(J$1-'入力'!$D$46&gt;17+'入力'!$D$41))+(J$1-'入力'!$D$46&gt;27),(J$1-'入力'!$D$32)&amp;"歳",INDEX('しくみ_教育費'!$B$3:$B$31,J$1-'入力'!$D$46+2))))</f>
        <v/>
      </c>
      <c r="K6" s="6">
        <f>IF('入力'!$D$32="","",IF(K$1&lt;'入力'!$D$32,"",IF((K$1-'入力'!$D$46&gt;=18)*(('入力'!$D$40="進学しない")+(K$1-'入力'!$D$46&gt;17+'入力'!$D$41))+(K$1-'入力'!$D$46&gt;27),(K$1-'入力'!$D$32)&amp;"歳",INDEX('しくみ_教育費'!$B$3:$B$31,K$1-'入力'!$D$46+2))))</f>
        <v/>
      </c>
      <c r="L6" s="6">
        <f>IF('入力'!$D$32="","",IF(L$1&lt;'入力'!$D$32,"",IF((L$1-'入力'!$D$46&gt;=18)*(('入力'!$D$40="進学しない")+(L$1-'入力'!$D$46&gt;17+'入力'!$D$41))+(L$1-'入力'!$D$46&gt;27),(L$1-'入力'!$D$32)&amp;"歳",INDEX('しくみ_教育費'!$B$3:$B$31,L$1-'入力'!$D$46+2))))</f>
        <v/>
      </c>
      <c r="M6" s="6">
        <f>IF('入力'!$D$32="","",IF(M$1&lt;'入力'!$D$32,"",IF((M$1-'入力'!$D$46&gt;=18)*(('入力'!$D$40="進学しない")+(M$1-'入力'!$D$46&gt;17+'入力'!$D$41))+(M$1-'入力'!$D$46&gt;27),(M$1-'入力'!$D$32)&amp;"歳",INDEX('しくみ_教育費'!$B$3:$B$31,M$1-'入力'!$D$46+2))))</f>
        <v/>
      </c>
      <c r="N6" s="6">
        <f>IF('入力'!$D$32="","",IF(N$1&lt;'入力'!$D$32,"",IF((N$1-'入力'!$D$46&gt;=18)*(('入力'!$D$40="進学しない")+(N$1-'入力'!$D$46&gt;17+'入力'!$D$41))+(N$1-'入力'!$D$46&gt;27),(N$1-'入力'!$D$32)&amp;"歳",INDEX('しくみ_教育費'!$B$3:$B$31,N$1-'入力'!$D$46+2))))</f>
        <v/>
      </c>
      <c r="O6" s="6">
        <f>IF('入力'!$D$32="","",IF(O$1&lt;'入力'!$D$32,"",IF((O$1-'入力'!$D$46&gt;=18)*(('入力'!$D$40="進学しない")+(O$1-'入力'!$D$46&gt;17+'入力'!$D$41))+(O$1-'入力'!$D$46&gt;27),(O$1-'入力'!$D$32)&amp;"歳",INDEX('しくみ_教育費'!$B$3:$B$31,O$1-'入力'!$D$46+2))))</f>
        <v/>
      </c>
      <c r="P6" s="6">
        <f>IF('入力'!$D$32="","",IF(P$1&lt;'入力'!$D$32,"",IF((P$1-'入力'!$D$46&gt;=18)*(('入力'!$D$40="進学しない")+(P$1-'入力'!$D$46&gt;17+'入力'!$D$41))+(P$1-'入力'!$D$46&gt;27),(P$1-'入力'!$D$32)&amp;"歳",INDEX('しくみ_教育費'!$B$3:$B$31,P$1-'入力'!$D$46+2))))</f>
        <v/>
      </c>
      <c r="Q6" s="6">
        <f>IF('入力'!$D$32="","",IF(Q$1&lt;'入力'!$D$32,"",IF((Q$1-'入力'!$D$46&gt;=18)*(('入力'!$D$40="進学しない")+(Q$1-'入力'!$D$46&gt;17+'入力'!$D$41))+(Q$1-'入力'!$D$46&gt;27),(Q$1-'入力'!$D$32)&amp;"歳",INDEX('しくみ_教育費'!$B$3:$B$31,Q$1-'入力'!$D$46+2))))</f>
        <v/>
      </c>
      <c r="R6" s="6">
        <f>IF('入力'!$D$32="","",IF(R$1&lt;'入力'!$D$32,"",IF((R$1-'入力'!$D$46&gt;=18)*(('入力'!$D$40="進学しない")+(R$1-'入力'!$D$46&gt;17+'入力'!$D$41))+(R$1-'入力'!$D$46&gt;27),(R$1-'入力'!$D$32)&amp;"歳",INDEX('しくみ_教育費'!$B$3:$B$31,R$1-'入力'!$D$46+2))))</f>
        <v/>
      </c>
      <c r="S6" s="6">
        <f>IF('入力'!$D$32="","",IF(S$1&lt;'入力'!$D$32,"",IF((S$1-'入力'!$D$46&gt;=18)*(('入力'!$D$40="進学しない")+(S$1-'入力'!$D$46&gt;17+'入力'!$D$41))+(S$1-'入力'!$D$46&gt;27),(S$1-'入力'!$D$32)&amp;"歳",INDEX('しくみ_教育費'!$B$3:$B$31,S$1-'入力'!$D$46+2))))</f>
        <v/>
      </c>
      <c r="T6" s="6">
        <f>IF('入力'!$D$32="","",IF(T$1&lt;'入力'!$D$32,"",IF((T$1-'入力'!$D$46&gt;=18)*(('入力'!$D$40="進学しない")+(T$1-'入力'!$D$46&gt;17+'入力'!$D$41))+(T$1-'入力'!$D$46&gt;27),(T$1-'入力'!$D$32)&amp;"歳",INDEX('しくみ_教育費'!$B$3:$B$31,T$1-'入力'!$D$46+2))))</f>
        <v/>
      </c>
      <c r="U6" s="6">
        <f>IF('入力'!$D$32="","",IF(U$1&lt;'入力'!$D$32,"",IF((U$1-'入力'!$D$46&gt;=18)*(('入力'!$D$40="進学しない")+(U$1-'入力'!$D$46&gt;17+'入力'!$D$41))+(U$1-'入力'!$D$46&gt;27),(U$1-'入力'!$D$32)&amp;"歳",INDEX('しくみ_教育費'!$B$3:$B$31,U$1-'入力'!$D$46+2))))</f>
        <v/>
      </c>
      <c r="V6" s="6">
        <f>IF('入力'!$D$32="","",IF(V$1&lt;'入力'!$D$32,"",IF((V$1-'入力'!$D$46&gt;=18)*(('入力'!$D$40="進学しない")+(V$1-'入力'!$D$46&gt;17+'入力'!$D$41))+(V$1-'入力'!$D$46&gt;27),(V$1-'入力'!$D$32)&amp;"歳",INDEX('しくみ_教育費'!$B$3:$B$31,V$1-'入力'!$D$46+2))))</f>
        <v/>
      </c>
      <c r="W6" s="6">
        <f>IF('入力'!$D$32="","",IF(W$1&lt;'入力'!$D$32,"",IF((W$1-'入力'!$D$46&gt;=18)*(('入力'!$D$40="進学しない")+(W$1-'入力'!$D$46&gt;17+'入力'!$D$41))+(W$1-'入力'!$D$46&gt;27),(W$1-'入力'!$D$32)&amp;"歳",INDEX('しくみ_教育費'!$B$3:$B$31,W$1-'入力'!$D$46+2))))</f>
        <v/>
      </c>
      <c r="X6" s="6">
        <f>IF('入力'!$D$32="","",IF(X$1&lt;'入力'!$D$32,"",IF((X$1-'入力'!$D$46&gt;=18)*(('入力'!$D$40="進学しない")+(X$1-'入力'!$D$46&gt;17+'入力'!$D$41))+(X$1-'入力'!$D$46&gt;27),(X$1-'入力'!$D$32)&amp;"歳",INDEX('しくみ_教育費'!$B$3:$B$31,X$1-'入力'!$D$46+2))))</f>
        <v/>
      </c>
      <c r="Y6" s="6">
        <f>IF('入力'!$D$32="","",IF(Y$1&lt;'入力'!$D$32,"",IF((Y$1-'入力'!$D$46&gt;=18)*(('入力'!$D$40="進学しない")+(Y$1-'入力'!$D$46&gt;17+'入力'!$D$41))+(Y$1-'入力'!$D$46&gt;27),(Y$1-'入力'!$D$32)&amp;"歳",INDEX('しくみ_教育費'!$B$3:$B$31,Y$1-'入力'!$D$46+2))))</f>
        <v/>
      </c>
      <c r="Z6" s="6">
        <f>IF('入力'!$D$32="","",IF(Z$1&lt;'入力'!$D$32,"",IF((Z$1-'入力'!$D$46&gt;=18)*(('入力'!$D$40="進学しない")+(Z$1-'入力'!$D$46&gt;17+'入力'!$D$41))+(Z$1-'入力'!$D$46&gt;27),(Z$1-'入力'!$D$32)&amp;"歳",INDEX('しくみ_教育費'!$B$3:$B$31,Z$1-'入力'!$D$46+2))))</f>
        <v/>
      </c>
      <c r="AA6" s="6">
        <f>IF('入力'!$D$32="","",IF(AA$1&lt;'入力'!$D$32,"",IF((AA$1-'入力'!$D$46&gt;=18)*(('入力'!$D$40="進学しない")+(AA$1-'入力'!$D$46&gt;17+'入力'!$D$41))+(AA$1-'入力'!$D$46&gt;27),(AA$1-'入力'!$D$32)&amp;"歳",INDEX('しくみ_教育費'!$B$3:$B$31,AA$1-'入力'!$D$46+2))))</f>
        <v/>
      </c>
      <c r="AB6" s="6">
        <f>IF('入力'!$D$32="","",IF(AB$1&lt;'入力'!$D$32,"",IF((AB$1-'入力'!$D$46&gt;=18)*(('入力'!$D$40="進学しない")+(AB$1-'入力'!$D$46&gt;17+'入力'!$D$41))+(AB$1-'入力'!$D$46&gt;27),(AB$1-'入力'!$D$32)&amp;"歳",INDEX('しくみ_教育費'!$B$3:$B$31,AB$1-'入力'!$D$46+2))))</f>
        <v/>
      </c>
      <c r="AC6" s="6">
        <f>IF('入力'!$D$32="","",IF(AC$1&lt;'入力'!$D$32,"",IF((AC$1-'入力'!$D$46&gt;=18)*(('入力'!$D$40="進学しない")+(AC$1-'入力'!$D$46&gt;17+'入力'!$D$41))+(AC$1-'入力'!$D$46&gt;27),(AC$1-'入力'!$D$32)&amp;"歳",INDEX('しくみ_教育費'!$B$3:$B$31,AC$1-'入力'!$D$46+2))))</f>
        <v/>
      </c>
      <c r="AD6" s="6">
        <f>IF('入力'!$D$32="","",IF(AD$1&lt;'入力'!$D$32,"",IF((AD$1-'入力'!$D$46&gt;=18)*(('入力'!$D$40="進学しない")+(AD$1-'入力'!$D$46&gt;17+'入力'!$D$41))+(AD$1-'入力'!$D$46&gt;27),(AD$1-'入力'!$D$32)&amp;"歳",INDEX('しくみ_教育費'!$B$3:$B$31,AD$1-'入力'!$D$46+2))))</f>
        <v/>
      </c>
      <c r="AE6" s="6">
        <f>IF('入力'!$D$32="","",IF(AE$1&lt;'入力'!$D$32,"",IF((AE$1-'入力'!$D$46&gt;=18)*(('入力'!$D$40="進学しない")+(AE$1-'入力'!$D$46&gt;17+'入力'!$D$41))+(AE$1-'入力'!$D$46&gt;27),(AE$1-'入力'!$D$32)&amp;"歳",INDEX('しくみ_教育費'!$B$3:$B$31,AE$1-'入力'!$D$46+2))))</f>
        <v/>
      </c>
      <c r="AF6" s="6">
        <f>IF('入力'!$D$32="","",IF(AF$1&lt;'入力'!$D$32,"",IF((AF$1-'入力'!$D$46&gt;=18)*(('入力'!$D$40="進学しない")+(AF$1-'入力'!$D$46&gt;17+'入力'!$D$41))+(AF$1-'入力'!$D$46&gt;27),(AF$1-'入力'!$D$32)&amp;"歳",INDEX('しくみ_教育費'!$B$3:$B$31,AF$1-'入力'!$D$46+2))))</f>
        <v/>
      </c>
      <c r="AG6" s="6">
        <f>IF('入力'!$D$32="","",IF(AG$1&lt;'入力'!$D$32,"",IF((AG$1-'入力'!$D$46&gt;=18)*(('入力'!$D$40="進学しない")+(AG$1-'入力'!$D$46&gt;17+'入力'!$D$41))+(AG$1-'入力'!$D$46&gt;27),(AG$1-'入力'!$D$32)&amp;"歳",INDEX('しくみ_教育費'!$B$3:$B$31,AG$1-'入力'!$D$46+2))))</f>
        <v/>
      </c>
      <c r="AH6" s="6">
        <f>IF('入力'!$D$32="","",IF(AH$1&lt;'入力'!$D$32,"",IF((AH$1-'入力'!$D$46&gt;=18)*(('入力'!$D$40="進学しない")+(AH$1-'入力'!$D$46&gt;17+'入力'!$D$41))+(AH$1-'入力'!$D$46&gt;27),(AH$1-'入力'!$D$32)&amp;"歳",INDEX('しくみ_教育費'!$B$3:$B$31,AH$1-'入力'!$D$46+2))))</f>
        <v/>
      </c>
      <c r="AI6" s="6">
        <f>IF('入力'!$D$32="","",IF(AI$1&lt;'入力'!$D$32,"",IF((AI$1-'入力'!$D$46&gt;=18)*(('入力'!$D$40="進学しない")+(AI$1-'入力'!$D$46&gt;17+'入力'!$D$41))+(AI$1-'入力'!$D$46&gt;27),(AI$1-'入力'!$D$32)&amp;"歳",INDEX('しくみ_教育費'!$B$3:$B$31,AI$1-'入力'!$D$46+2))))</f>
        <v/>
      </c>
      <c r="AJ6" s="6">
        <f>IF('入力'!$D$32="","",IF(AJ$1&lt;'入力'!$D$32,"",IF((AJ$1-'入力'!$D$46&gt;=18)*(('入力'!$D$40="進学しない")+(AJ$1-'入力'!$D$46&gt;17+'入力'!$D$41))+(AJ$1-'入力'!$D$46&gt;27),(AJ$1-'入力'!$D$32)&amp;"歳",INDEX('しくみ_教育費'!$B$3:$B$31,AJ$1-'入力'!$D$46+2))))</f>
        <v/>
      </c>
      <c r="AK6" s="6">
        <f>IF('入力'!$D$32="","",IF(AK$1&lt;'入力'!$D$32,"",IF((AK$1-'入力'!$D$46&gt;=18)*(('入力'!$D$40="進学しない")+(AK$1-'入力'!$D$46&gt;17+'入力'!$D$41))+(AK$1-'入力'!$D$46&gt;27),(AK$1-'入力'!$D$32)&amp;"歳",INDEX('しくみ_教育費'!$B$3:$B$31,AK$1-'入力'!$D$46+2))))</f>
        <v/>
      </c>
      <c r="AL6" s="6">
        <f>IF('入力'!$D$32="","",IF(AL$1&lt;'入力'!$D$32,"",IF((AL$1-'入力'!$D$46&gt;=18)*(('入力'!$D$40="進学しない")+(AL$1-'入力'!$D$46&gt;17+'入力'!$D$41))+(AL$1-'入力'!$D$46&gt;27),(AL$1-'入力'!$D$32)&amp;"歳",INDEX('しくみ_教育費'!$B$3:$B$31,AL$1-'入力'!$D$46+2))))</f>
        <v/>
      </c>
      <c r="AM6" s="6">
        <f>IF('入力'!$D$32="","",IF(AM$1&lt;'入力'!$D$32,"",IF((AM$1-'入力'!$D$46&gt;=18)*(('入力'!$D$40="進学しない")+(AM$1-'入力'!$D$46&gt;17+'入力'!$D$41))+(AM$1-'入力'!$D$46&gt;27),(AM$1-'入力'!$D$32)&amp;"歳",INDEX('しくみ_教育費'!$B$3:$B$31,AM$1-'入力'!$D$46+2))))</f>
        <v/>
      </c>
      <c r="AN6" s="6">
        <f>IF('入力'!$D$32="","",IF(AN$1&lt;'入力'!$D$32,"",IF((AN$1-'入力'!$D$46&gt;=18)*(('入力'!$D$40="進学しない")+(AN$1-'入力'!$D$46&gt;17+'入力'!$D$41))+(AN$1-'入力'!$D$46&gt;27),(AN$1-'入力'!$D$32)&amp;"歳",INDEX('しくみ_教育費'!$B$3:$B$31,AN$1-'入力'!$D$46+2))))</f>
        <v/>
      </c>
      <c r="AO6" s="6">
        <f>IF('入力'!$D$32="","",IF(AO$1&lt;'入力'!$D$32,"",IF((AO$1-'入力'!$D$46&gt;=18)*(('入力'!$D$40="進学しない")+(AO$1-'入力'!$D$46&gt;17+'入力'!$D$41))+(AO$1-'入力'!$D$46&gt;27),(AO$1-'入力'!$D$32)&amp;"歳",INDEX('しくみ_教育費'!$B$3:$B$31,AO$1-'入力'!$D$46+2))))</f>
        <v/>
      </c>
      <c r="AP6" s="6">
        <f>IF('入力'!$D$32="","",IF(AP$1&lt;'入力'!$D$32,"",IF((AP$1-'入力'!$D$46&gt;=18)*(('入力'!$D$40="進学しない")+(AP$1-'入力'!$D$46&gt;17+'入力'!$D$41))+(AP$1-'入力'!$D$46&gt;27),(AP$1-'入力'!$D$32)&amp;"歳",INDEX('しくみ_教育費'!$B$3:$B$31,AP$1-'入力'!$D$46+2))))</f>
        <v/>
      </c>
      <c r="AQ6" s="6">
        <f>IF('入力'!$D$32="","",IF(AQ$1&lt;'入力'!$D$32,"",IF((AQ$1-'入力'!$D$46&gt;=18)*(('入力'!$D$40="進学しない")+(AQ$1-'入力'!$D$46&gt;17+'入力'!$D$41))+(AQ$1-'入力'!$D$46&gt;27),(AQ$1-'入力'!$D$32)&amp;"歳",INDEX('しくみ_教育費'!$B$3:$B$31,AQ$1-'入力'!$D$46+2))))</f>
        <v/>
      </c>
      <c r="AR6" s="6">
        <f>IF('入力'!$D$32="","",IF(AR$1&lt;'入力'!$D$32,"",IF((AR$1-'入力'!$D$46&gt;=18)*(('入力'!$D$40="進学しない")+(AR$1-'入力'!$D$46&gt;17+'入力'!$D$41))+(AR$1-'入力'!$D$46&gt;27),(AR$1-'入力'!$D$32)&amp;"歳",INDEX('しくみ_教育費'!$B$3:$B$31,AR$1-'入力'!$D$46+2))))</f>
        <v/>
      </c>
      <c r="AS6" s="6">
        <f>IF('入力'!$D$32="","",IF(AS$1&lt;'入力'!$D$32,"",IF((AS$1-'入力'!$D$46&gt;=18)*(('入力'!$D$40="進学しない")+(AS$1-'入力'!$D$46&gt;17+'入力'!$D$41))+(AS$1-'入力'!$D$46&gt;27),(AS$1-'入力'!$D$32)&amp;"歳",INDEX('しくみ_教育費'!$B$3:$B$31,AS$1-'入力'!$D$46+2))))</f>
        <v/>
      </c>
      <c r="AT6" s="6">
        <f>IF('入力'!$D$32="","",IF(AT$1&lt;'入力'!$D$32,"",IF((AT$1-'入力'!$D$46&gt;=18)*(('入力'!$D$40="進学しない")+(AT$1-'入力'!$D$46&gt;17+'入力'!$D$41))+(AT$1-'入力'!$D$46&gt;27),(AT$1-'入力'!$D$32)&amp;"歳",INDEX('しくみ_教育費'!$B$3:$B$31,AT$1-'入力'!$D$46+2))))</f>
        <v/>
      </c>
      <c r="AU6" s="6">
        <f>IF('入力'!$D$32="","",IF(AU$1&lt;'入力'!$D$32,"",IF((AU$1-'入力'!$D$46&gt;=18)*(('入力'!$D$40="進学しない")+(AU$1-'入力'!$D$46&gt;17+'入力'!$D$41))+(AU$1-'入力'!$D$46&gt;27),(AU$1-'入力'!$D$32)&amp;"歳",INDEX('しくみ_教育費'!$B$3:$B$31,AU$1-'入力'!$D$46+2))))</f>
        <v/>
      </c>
      <c r="AV6" s="6">
        <f>IF('入力'!$D$32="","",IF(AV$1&lt;'入力'!$D$32,"",IF((AV$1-'入力'!$D$46&gt;=18)*(('入力'!$D$40="進学しない")+(AV$1-'入力'!$D$46&gt;17+'入力'!$D$41))+(AV$1-'入力'!$D$46&gt;27),(AV$1-'入力'!$D$32)&amp;"歳",INDEX('しくみ_教育費'!$B$3:$B$31,AV$1-'入力'!$D$46+2))))</f>
        <v/>
      </c>
      <c r="AW6" s="6">
        <f>IF('入力'!$D$32="","",IF(AW$1&lt;'入力'!$D$32,"",IF((AW$1-'入力'!$D$46&gt;=18)*(('入力'!$D$40="進学しない")+(AW$1-'入力'!$D$46&gt;17+'入力'!$D$41))+(AW$1-'入力'!$D$46&gt;27),(AW$1-'入力'!$D$32)&amp;"歳",INDEX('しくみ_教育費'!$B$3:$B$31,AW$1-'入力'!$D$46+2))))</f>
        <v/>
      </c>
      <c r="AX6" s="6">
        <f>IF('入力'!$D$32="","",IF(AX$1&lt;'入力'!$D$32,"",IF((AX$1-'入力'!$D$46&gt;=18)*(('入力'!$D$40="進学しない")+(AX$1-'入力'!$D$46&gt;17+'入力'!$D$41))+(AX$1-'入力'!$D$46&gt;27),(AX$1-'入力'!$D$32)&amp;"歳",INDEX('しくみ_教育費'!$B$3:$B$31,AX$1-'入力'!$D$46+2))))</f>
        <v/>
      </c>
      <c r="AY6" s="6">
        <f>IF('入力'!$D$32="","",IF(AY$1&lt;'入力'!$D$32,"",IF((AY$1-'入力'!$D$46&gt;=18)*(('入力'!$D$40="進学しない")+(AY$1-'入力'!$D$46&gt;17+'入力'!$D$41))+(AY$1-'入力'!$D$46&gt;27),(AY$1-'入力'!$D$32)&amp;"歳",INDEX('しくみ_教育費'!$B$3:$B$31,AY$1-'入力'!$D$46+2))))</f>
        <v/>
      </c>
      <c r="AZ6" s="6">
        <f>IF('入力'!$D$32="","",IF(AZ$1&lt;'入力'!$D$32,"",IF((AZ$1-'入力'!$D$46&gt;=18)*(('入力'!$D$40="進学しない")+(AZ$1-'入力'!$D$46&gt;17+'入力'!$D$41))+(AZ$1-'入力'!$D$46&gt;27),(AZ$1-'入力'!$D$32)&amp;"歳",INDEX('しくみ_教育費'!$B$3:$B$31,AZ$1-'入力'!$D$46+2))))</f>
        <v/>
      </c>
      <c r="BA6" s="6">
        <f>IF('入力'!$D$32="","",IF(BA$1&lt;'入力'!$D$32,"",IF((BA$1-'入力'!$D$46&gt;=18)*(('入力'!$D$40="進学しない")+(BA$1-'入力'!$D$46&gt;17+'入力'!$D$41))+(BA$1-'入力'!$D$46&gt;27),(BA$1-'入力'!$D$32)&amp;"歳",INDEX('しくみ_教育費'!$B$3:$B$31,BA$1-'入力'!$D$46+2))))</f>
        <v/>
      </c>
      <c r="BB6" s="6">
        <f>IF('入力'!$D$32="","",IF(BB$1&lt;'入力'!$D$32,"",IF((BB$1-'入力'!$D$46&gt;=18)*(('入力'!$D$40="進学しない")+(BB$1-'入力'!$D$46&gt;17+'入力'!$D$41))+(BB$1-'入力'!$D$46&gt;27),(BB$1-'入力'!$D$32)&amp;"歳",INDEX('しくみ_教育費'!$B$3:$B$31,BB$1-'入力'!$D$46+2))))</f>
        <v/>
      </c>
      <c r="BC6" s="6">
        <f>IF('入力'!$D$32="","",IF(BC$1&lt;'入力'!$D$32,"",IF((BC$1-'入力'!$D$46&gt;=18)*(('入力'!$D$40="進学しない")+(BC$1-'入力'!$D$46&gt;17+'入力'!$D$41))+(BC$1-'入力'!$D$46&gt;27),(BC$1-'入力'!$D$32)&amp;"歳",INDEX('しくみ_教育費'!$B$3:$B$31,BC$1-'入力'!$D$46+2))))</f>
        <v/>
      </c>
      <c r="BD6" s="6">
        <f>IF('入力'!$D$32="","",IF(BD$1&lt;'入力'!$D$32,"",IF((BD$1-'入力'!$D$46&gt;=18)*(('入力'!$D$40="進学しない")+(BD$1-'入力'!$D$46&gt;17+'入力'!$D$41))+(BD$1-'入力'!$D$46&gt;27),(BD$1-'入力'!$D$32)&amp;"歳",INDEX('しくみ_教育費'!$B$3:$B$31,BD$1-'入力'!$D$46+2))))</f>
        <v/>
      </c>
      <c r="BE6" s="6">
        <f>IF('入力'!$D$32="","",IF(BE$1&lt;'入力'!$D$32,"",IF((BE$1-'入力'!$D$46&gt;=18)*(('入力'!$D$40="進学しない")+(BE$1-'入力'!$D$46&gt;17+'入力'!$D$41))+(BE$1-'入力'!$D$46&gt;27),(BE$1-'入力'!$D$32)&amp;"歳",INDEX('しくみ_教育費'!$B$3:$B$31,BE$1-'入力'!$D$46+2))))</f>
        <v/>
      </c>
      <c r="BF6" s="6">
        <f>IF('入力'!$D$32="","",IF(BF$1&lt;'入力'!$D$32,"",IF((BF$1-'入力'!$D$46&gt;=18)*(('入力'!$D$40="進学しない")+(BF$1-'入力'!$D$46&gt;17+'入力'!$D$41))+(BF$1-'入力'!$D$46&gt;27),(BF$1-'入力'!$D$32)&amp;"歳",INDEX('しくみ_教育費'!$B$3:$B$31,BF$1-'入力'!$D$46+2))))</f>
        <v/>
      </c>
      <c r="BG6" s="6">
        <f>IF('入力'!$D$32="","",IF(BG$1&lt;'入力'!$D$32,"",IF((BG$1-'入力'!$D$46&gt;=18)*(('入力'!$D$40="進学しない")+(BG$1-'入力'!$D$46&gt;17+'入力'!$D$41))+(BG$1-'入力'!$D$46&gt;27),(BG$1-'入力'!$D$32)&amp;"歳",INDEX('しくみ_教育費'!$B$3:$B$31,BG$1-'入力'!$D$46+2))))</f>
        <v/>
      </c>
      <c r="BH6" s="6">
        <f>IF('入力'!$D$32="","",IF(BH$1&lt;'入力'!$D$32,"",IF((BH$1-'入力'!$D$46&gt;=18)*(('入力'!$D$40="進学しない")+(BH$1-'入力'!$D$46&gt;17+'入力'!$D$41))+(BH$1-'入力'!$D$46&gt;27),(BH$1-'入力'!$D$32)&amp;"歳",INDEX('しくみ_教育費'!$B$3:$B$31,BH$1-'入力'!$D$46+2))))</f>
        <v/>
      </c>
      <c r="BI6" s="6">
        <f>IF('入力'!$D$32="","",IF(BI$1&lt;'入力'!$D$32,"",IF((BI$1-'入力'!$D$46&gt;=18)*(('入力'!$D$40="進学しない")+(BI$1-'入力'!$D$46&gt;17+'入力'!$D$41))+(BI$1-'入力'!$D$46&gt;27),(BI$1-'入力'!$D$32)&amp;"歳",INDEX('しくみ_教育費'!$B$3:$B$31,BI$1-'入力'!$D$46+2))))</f>
        <v/>
      </c>
      <c r="BJ6" s="6">
        <f>IF('入力'!$D$32="","",IF(BJ$1&lt;'入力'!$D$32,"",IF((BJ$1-'入力'!$D$46&gt;=18)*(('入力'!$D$40="進学しない")+(BJ$1-'入力'!$D$46&gt;17+'入力'!$D$41))+(BJ$1-'入力'!$D$46&gt;27),(BJ$1-'入力'!$D$32)&amp;"歳",INDEX('しくみ_教育費'!$B$3:$B$31,BJ$1-'入力'!$D$46+2))))</f>
        <v/>
      </c>
      <c r="BK6" s="6">
        <f>IF('入力'!$D$32="","",IF(BK$1&lt;'入力'!$D$32,"",IF((BK$1-'入力'!$D$46&gt;=18)*(('入力'!$D$40="進学しない")+(BK$1-'入力'!$D$46&gt;17+'入力'!$D$41))+(BK$1-'入力'!$D$46&gt;27),(BK$1-'入力'!$D$32)&amp;"歳",INDEX('しくみ_教育費'!$B$3:$B$31,BK$1-'入力'!$D$46+2))))</f>
        <v/>
      </c>
      <c r="BL6" s="6">
        <f>IF('入力'!$D$32="","",IF(BL$1&lt;'入力'!$D$32,"",IF((BL$1-'入力'!$D$46&gt;=18)*(('入力'!$D$40="進学しない")+(BL$1-'入力'!$D$46&gt;17+'入力'!$D$41))+(BL$1-'入力'!$D$46&gt;27),(BL$1-'入力'!$D$32)&amp;"歳",INDEX('しくみ_教育費'!$B$3:$B$31,BL$1-'入力'!$D$46+2))))</f>
        <v/>
      </c>
      <c r="BM6" s="6">
        <f>IF('入力'!$D$32="","",IF(BM$1&lt;'入力'!$D$32,"",IF((BM$1-'入力'!$D$46&gt;=18)*(('入力'!$D$40="進学しない")+(BM$1-'入力'!$D$46&gt;17+'入力'!$D$41))+(BM$1-'入力'!$D$46&gt;27),(BM$1-'入力'!$D$32)&amp;"歳",INDEX('しくみ_教育費'!$B$3:$B$31,BM$1-'入力'!$D$46+2))))</f>
        <v/>
      </c>
      <c r="BN6" s="6">
        <f>IF('入力'!$D$32="","",IF(BN$1&lt;'入力'!$D$32,"",IF((BN$1-'入力'!$D$46&gt;=18)*(('入力'!$D$40="進学しない")+(BN$1-'入力'!$D$46&gt;17+'入力'!$D$41))+(BN$1-'入力'!$D$46&gt;27),(BN$1-'入力'!$D$32)&amp;"歳",INDEX('しくみ_教育費'!$B$3:$B$31,BN$1-'入力'!$D$46+2))))</f>
        <v/>
      </c>
      <c r="BO6" s="6">
        <f>IF('入力'!$D$32="","",IF(BO$1&lt;'入力'!$D$32,"",IF((BO$1-'入力'!$D$46&gt;=18)*(('入力'!$D$40="進学しない")+(BO$1-'入力'!$D$46&gt;17+'入力'!$D$41))+(BO$1-'入力'!$D$46&gt;27),(BO$1-'入力'!$D$32)&amp;"歳",INDEX('しくみ_教育費'!$B$3:$B$31,BO$1-'入力'!$D$46+2))))</f>
        <v/>
      </c>
    </row>
    <row r="7">
      <c r="A7" s="6">
        <f>IF('入力'!$E$31="","4人目",'入力'!$E$31)</f>
        <v/>
      </c>
      <c r="B7" s="6">
        <f>IF('入力'!$E$32="","",IF(B$1&lt;'入力'!$E$32,"",IF((B$1-'入力'!$E$46&gt;=18)*(('入力'!$E$40="進学しない")+(B$1-'入力'!$E$46&gt;17+'入力'!$E$41))+(B$1-'入力'!$E$46&gt;27),(B$1-'入力'!$E$32)&amp;"歳",INDEX('しくみ_教育費'!$B$3:$B$31,B$1-'入力'!$E$46+2))))</f>
        <v/>
      </c>
      <c r="C7" s="6">
        <f>IF('入力'!$E$32="","",IF(C$1&lt;'入力'!$E$32,"",IF((C$1-'入力'!$E$46&gt;=18)*(('入力'!$E$40="進学しない")+(C$1-'入力'!$E$46&gt;17+'入力'!$E$41))+(C$1-'入力'!$E$46&gt;27),(C$1-'入力'!$E$32)&amp;"歳",INDEX('しくみ_教育費'!$B$3:$B$31,C$1-'入力'!$E$46+2))))</f>
        <v/>
      </c>
      <c r="D7" s="6">
        <f>IF('入力'!$E$32="","",IF(D$1&lt;'入力'!$E$32,"",IF((D$1-'入力'!$E$46&gt;=18)*(('入力'!$E$40="進学しない")+(D$1-'入力'!$E$46&gt;17+'入力'!$E$41))+(D$1-'入力'!$E$46&gt;27),(D$1-'入力'!$E$32)&amp;"歳",INDEX('しくみ_教育費'!$B$3:$B$31,D$1-'入力'!$E$46+2))))</f>
        <v/>
      </c>
      <c r="E7" s="6">
        <f>IF('入力'!$E$32="","",IF(E$1&lt;'入力'!$E$32,"",IF((E$1-'入力'!$E$46&gt;=18)*(('入力'!$E$40="進学しない")+(E$1-'入力'!$E$46&gt;17+'入力'!$E$41))+(E$1-'入力'!$E$46&gt;27),(E$1-'入力'!$E$32)&amp;"歳",INDEX('しくみ_教育費'!$B$3:$B$31,E$1-'入力'!$E$46+2))))</f>
        <v/>
      </c>
      <c r="F7" s="6">
        <f>IF('入力'!$E$32="","",IF(F$1&lt;'入力'!$E$32,"",IF((F$1-'入力'!$E$46&gt;=18)*(('入力'!$E$40="進学しない")+(F$1-'入力'!$E$46&gt;17+'入力'!$E$41))+(F$1-'入力'!$E$46&gt;27),(F$1-'入力'!$E$32)&amp;"歳",INDEX('しくみ_教育費'!$B$3:$B$31,F$1-'入力'!$E$46+2))))</f>
        <v/>
      </c>
      <c r="G7" s="6">
        <f>IF('入力'!$E$32="","",IF(G$1&lt;'入力'!$E$32,"",IF((G$1-'入力'!$E$46&gt;=18)*(('入力'!$E$40="進学しない")+(G$1-'入力'!$E$46&gt;17+'入力'!$E$41))+(G$1-'入力'!$E$46&gt;27),(G$1-'入力'!$E$32)&amp;"歳",INDEX('しくみ_教育費'!$B$3:$B$31,G$1-'入力'!$E$46+2))))</f>
        <v/>
      </c>
      <c r="H7" s="6">
        <f>IF('入力'!$E$32="","",IF(H$1&lt;'入力'!$E$32,"",IF((H$1-'入力'!$E$46&gt;=18)*(('入力'!$E$40="進学しない")+(H$1-'入力'!$E$46&gt;17+'入力'!$E$41))+(H$1-'入力'!$E$46&gt;27),(H$1-'入力'!$E$32)&amp;"歳",INDEX('しくみ_教育費'!$B$3:$B$31,H$1-'入力'!$E$46+2))))</f>
        <v/>
      </c>
      <c r="I7" s="6">
        <f>IF('入力'!$E$32="","",IF(I$1&lt;'入力'!$E$32,"",IF((I$1-'入力'!$E$46&gt;=18)*(('入力'!$E$40="進学しない")+(I$1-'入力'!$E$46&gt;17+'入力'!$E$41))+(I$1-'入力'!$E$46&gt;27),(I$1-'入力'!$E$32)&amp;"歳",INDEX('しくみ_教育費'!$B$3:$B$31,I$1-'入力'!$E$46+2))))</f>
        <v/>
      </c>
      <c r="J7" s="6">
        <f>IF('入力'!$E$32="","",IF(J$1&lt;'入力'!$E$32,"",IF((J$1-'入力'!$E$46&gt;=18)*(('入力'!$E$40="進学しない")+(J$1-'入力'!$E$46&gt;17+'入力'!$E$41))+(J$1-'入力'!$E$46&gt;27),(J$1-'入力'!$E$32)&amp;"歳",INDEX('しくみ_教育費'!$B$3:$B$31,J$1-'入力'!$E$46+2))))</f>
        <v/>
      </c>
      <c r="K7" s="6">
        <f>IF('入力'!$E$32="","",IF(K$1&lt;'入力'!$E$32,"",IF((K$1-'入力'!$E$46&gt;=18)*(('入力'!$E$40="進学しない")+(K$1-'入力'!$E$46&gt;17+'入力'!$E$41))+(K$1-'入力'!$E$46&gt;27),(K$1-'入力'!$E$32)&amp;"歳",INDEX('しくみ_教育費'!$B$3:$B$31,K$1-'入力'!$E$46+2))))</f>
        <v/>
      </c>
      <c r="L7" s="6">
        <f>IF('入力'!$E$32="","",IF(L$1&lt;'入力'!$E$32,"",IF((L$1-'入力'!$E$46&gt;=18)*(('入力'!$E$40="進学しない")+(L$1-'入力'!$E$46&gt;17+'入力'!$E$41))+(L$1-'入力'!$E$46&gt;27),(L$1-'入力'!$E$32)&amp;"歳",INDEX('しくみ_教育費'!$B$3:$B$31,L$1-'入力'!$E$46+2))))</f>
        <v/>
      </c>
      <c r="M7" s="6">
        <f>IF('入力'!$E$32="","",IF(M$1&lt;'入力'!$E$32,"",IF((M$1-'入力'!$E$46&gt;=18)*(('入力'!$E$40="進学しない")+(M$1-'入力'!$E$46&gt;17+'入力'!$E$41))+(M$1-'入力'!$E$46&gt;27),(M$1-'入力'!$E$32)&amp;"歳",INDEX('しくみ_教育費'!$B$3:$B$31,M$1-'入力'!$E$46+2))))</f>
        <v/>
      </c>
      <c r="N7" s="6">
        <f>IF('入力'!$E$32="","",IF(N$1&lt;'入力'!$E$32,"",IF((N$1-'入力'!$E$46&gt;=18)*(('入力'!$E$40="進学しない")+(N$1-'入力'!$E$46&gt;17+'入力'!$E$41))+(N$1-'入力'!$E$46&gt;27),(N$1-'入力'!$E$32)&amp;"歳",INDEX('しくみ_教育費'!$B$3:$B$31,N$1-'入力'!$E$46+2))))</f>
        <v/>
      </c>
      <c r="O7" s="6">
        <f>IF('入力'!$E$32="","",IF(O$1&lt;'入力'!$E$32,"",IF((O$1-'入力'!$E$46&gt;=18)*(('入力'!$E$40="進学しない")+(O$1-'入力'!$E$46&gt;17+'入力'!$E$41))+(O$1-'入力'!$E$46&gt;27),(O$1-'入力'!$E$32)&amp;"歳",INDEX('しくみ_教育費'!$B$3:$B$31,O$1-'入力'!$E$46+2))))</f>
        <v/>
      </c>
      <c r="P7" s="6">
        <f>IF('入力'!$E$32="","",IF(P$1&lt;'入力'!$E$32,"",IF((P$1-'入力'!$E$46&gt;=18)*(('入力'!$E$40="進学しない")+(P$1-'入力'!$E$46&gt;17+'入力'!$E$41))+(P$1-'入力'!$E$46&gt;27),(P$1-'入力'!$E$32)&amp;"歳",INDEX('しくみ_教育費'!$B$3:$B$31,P$1-'入力'!$E$46+2))))</f>
        <v/>
      </c>
      <c r="Q7" s="6">
        <f>IF('入力'!$E$32="","",IF(Q$1&lt;'入力'!$E$32,"",IF((Q$1-'入力'!$E$46&gt;=18)*(('入力'!$E$40="進学しない")+(Q$1-'入力'!$E$46&gt;17+'入力'!$E$41))+(Q$1-'入力'!$E$46&gt;27),(Q$1-'入力'!$E$32)&amp;"歳",INDEX('しくみ_教育費'!$B$3:$B$31,Q$1-'入力'!$E$46+2))))</f>
        <v/>
      </c>
      <c r="R7" s="6">
        <f>IF('入力'!$E$32="","",IF(R$1&lt;'入力'!$E$32,"",IF((R$1-'入力'!$E$46&gt;=18)*(('入力'!$E$40="進学しない")+(R$1-'入力'!$E$46&gt;17+'入力'!$E$41))+(R$1-'入力'!$E$46&gt;27),(R$1-'入力'!$E$32)&amp;"歳",INDEX('しくみ_教育費'!$B$3:$B$31,R$1-'入力'!$E$46+2))))</f>
        <v/>
      </c>
      <c r="S7" s="6">
        <f>IF('入力'!$E$32="","",IF(S$1&lt;'入力'!$E$32,"",IF((S$1-'入力'!$E$46&gt;=18)*(('入力'!$E$40="進学しない")+(S$1-'入力'!$E$46&gt;17+'入力'!$E$41))+(S$1-'入力'!$E$46&gt;27),(S$1-'入力'!$E$32)&amp;"歳",INDEX('しくみ_教育費'!$B$3:$B$31,S$1-'入力'!$E$46+2))))</f>
        <v/>
      </c>
      <c r="T7" s="6">
        <f>IF('入力'!$E$32="","",IF(T$1&lt;'入力'!$E$32,"",IF((T$1-'入力'!$E$46&gt;=18)*(('入力'!$E$40="進学しない")+(T$1-'入力'!$E$46&gt;17+'入力'!$E$41))+(T$1-'入力'!$E$46&gt;27),(T$1-'入力'!$E$32)&amp;"歳",INDEX('しくみ_教育費'!$B$3:$B$31,T$1-'入力'!$E$46+2))))</f>
        <v/>
      </c>
      <c r="U7" s="6">
        <f>IF('入力'!$E$32="","",IF(U$1&lt;'入力'!$E$32,"",IF((U$1-'入力'!$E$46&gt;=18)*(('入力'!$E$40="進学しない")+(U$1-'入力'!$E$46&gt;17+'入力'!$E$41))+(U$1-'入力'!$E$46&gt;27),(U$1-'入力'!$E$32)&amp;"歳",INDEX('しくみ_教育費'!$B$3:$B$31,U$1-'入力'!$E$46+2))))</f>
        <v/>
      </c>
      <c r="V7" s="6">
        <f>IF('入力'!$E$32="","",IF(V$1&lt;'入力'!$E$32,"",IF((V$1-'入力'!$E$46&gt;=18)*(('入力'!$E$40="進学しない")+(V$1-'入力'!$E$46&gt;17+'入力'!$E$41))+(V$1-'入力'!$E$46&gt;27),(V$1-'入力'!$E$32)&amp;"歳",INDEX('しくみ_教育費'!$B$3:$B$31,V$1-'入力'!$E$46+2))))</f>
        <v/>
      </c>
      <c r="W7" s="6">
        <f>IF('入力'!$E$32="","",IF(W$1&lt;'入力'!$E$32,"",IF((W$1-'入力'!$E$46&gt;=18)*(('入力'!$E$40="進学しない")+(W$1-'入力'!$E$46&gt;17+'入力'!$E$41))+(W$1-'入力'!$E$46&gt;27),(W$1-'入力'!$E$32)&amp;"歳",INDEX('しくみ_教育費'!$B$3:$B$31,W$1-'入力'!$E$46+2))))</f>
        <v/>
      </c>
      <c r="X7" s="6">
        <f>IF('入力'!$E$32="","",IF(X$1&lt;'入力'!$E$32,"",IF((X$1-'入力'!$E$46&gt;=18)*(('入力'!$E$40="進学しない")+(X$1-'入力'!$E$46&gt;17+'入力'!$E$41))+(X$1-'入力'!$E$46&gt;27),(X$1-'入力'!$E$32)&amp;"歳",INDEX('しくみ_教育費'!$B$3:$B$31,X$1-'入力'!$E$46+2))))</f>
        <v/>
      </c>
      <c r="Y7" s="6">
        <f>IF('入力'!$E$32="","",IF(Y$1&lt;'入力'!$E$32,"",IF((Y$1-'入力'!$E$46&gt;=18)*(('入力'!$E$40="進学しない")+(Y$1-'入力'!$E$46&gt;17+'入力'!$E$41))+(Y$1-'入力'!$E$46&gt;27),(Y$1-'入力'!$E$32)&amp;"歳",INDEX('しくみ_教育費'!$B$3:$B$31,Y$1-'入力'!$E$46+2))))</f>
        <v/>
      </c>
      <c r="Z7" s="6">
        <f>IF('入力'!$E$32="","",IF(Z$1&lt;'入力'!$E$32,"",IF((Z$1-'入力'!$E$46&gt;=18)*(('入力'!$E$40="進学しない")+(Z$1-'入力'!$E$46&gt;17+'入力'!$E$41))+(Z$1-'入力'!$E$46&gt;27),(Z$1-'入力'!$E$32)&amp;"歳",INDEX('しくみ_教育費'!$B$3:$B$31,Z$1-'入力'!$E$46+2))))</f>
        <v/>
      </c>
      <c r="AA7" s="6">
        <f>IF('入力'!$E$32="","",IF(AA$1&lt;'入力'!$E$32,"",IF((AA$1-'入力'!$E$46&gt;=18)*(('入力'!$E$40="進学しない")+(AA$1-'入力'!$E$46&gt;17+'入力'!$E$41))+(AA$1-'入力'!$E$46&gt;27),(AA$1-'入力'!$E$32)&amp;"歳",INDEX('しくみ_教育費'!$B$3:$B$31,AA$1-'入力'!$E$46+2))))</f>
        <v/>
      </c>
      <c r="AB7" s="6">
        <f>IF('入力'!$E$32="","",IF(AB$1&lt;'入力'!$E$32,"",IF((AB$1-'入力'!$E$46&gt;=18)*(('入力'!$E$40="進学しない")+(AB$1-'入力'!$E$46&gt;17+'入力'!$E$41))+(AB$1-'入力'!$E$46&gt;27),(AB$1-'入力'!$E$32)&amp;"歳",INDEX('しくみ_教育費'!$B$3:$B$31,AB$1-'入力'!$E$46+2))))</f>
        <v/>
      </c>
      <c r="AC7" s="6">
        <f>IF('入力'!$E$32="","",IF(AC$1&lt;'入力'!$E$32,"",IF((AC$1-'入力'!$E$46&gt;=18)*(('入力'!$E$40="進学しない")+(AC$1-'入力'!$E$46&gt;17+'入力'!$E$41))+(AC$1-'入力'!$E$46&gt;27),(AC$1-'入力'!$E$32)&amp;"歳",INDEX('しくみ_教育費'!$B$3:$B$31,AC$1-'入力'!$E$46+2))))</f>
        <v/>
      </c>
      <c r="AD7" s="6">
        <f>IF('入力'!$E$32="","",IF(AD$1&lt;'入力'!$E$32,"",IF((AD$1-'入力'!$E$46&gt;=18)*(('入力'!$E$40="進学しない")+(AD$1-'入力'!$E$46&gt;17+'入力'!$E$41))+(AD$1-'入力'!$E$46&gt;27),(AD$1-'入力'!$E$32)&amp;"歳",INDEX('しくみ_教育費'!$B$3:$B$31,AD$1-'入力'!$E$46+2))))</f>
        <v/>
      </c>
      <c r="AE7" s="6">
        <f>IF('入力'!$E$32="","",IF(AE$1&lt;'入力'!$E$32,"",IF((AE$1-'入力'!$E$46&gt;=18)*(('入力'!$E$40="進学しない")+(AE$1-'入力'!$E$46&gt;17+'入力'!$E$41))+(AE$1-'入力'!$E$46&gt;27),(AE$1-'入力'!$E$32)&amp;"歳",INDEX('しくみ_教育費'!$B$3:$B$31,AE$1-'入力'!$E$46+2))))</f>
        <v/>
      </c>
      <c r="AF7" s="6">
        <f>IF('入力'!$E$32="","",IF(AF$1&lt;'入力'!$E$32,"",IF((AF$1-'入力'!$E$46&gt;=18)*(('入力'!$E$40="進学しない")+(AF$1-'入力'!$E$46&gt;17+'入力'!$E$41))+(AF$1-'入力'!$E$46&gt;27),(AF$1-'入力'!$E$32)&amp;"歳",INDEX('しくみ_教育費'!$B$3:$B$31,AF$1-'入力'!$E$46+2))))</f>
        <v/>
      </c>
      <c r="AG7" s="6">
        <f>IF('入力'!$E$32="","",IF(AG$1&lt;'入力'!$E$32,"",IF((AG$1-'入力'!$E$46&gt;=18)*(('入力'!$E$40="進学しない")+(AG$1-'入力'!$E$46&gt;17+'入力'!$E$41))+(AG$1-'入力'!$E$46&gt;27),(AG$1-'入力'!$E$32)&amp;"歳",INDEX('しくみ_教育費'!$B$3:$B$31,AG$1-'入力'!$E$46+2))))</f>
        <v/>
      </c>
      <c r="AH7" s="6">
        <f>IF('入力'!$E$32="","",IF(AH$1&lt;'入力'!$E$32,"",IF((AH$1-'入力'!$E$46&gt;=18)*(('入力'!$E$40="進学しない")+(AH$1-'入力'!$E$46&gt;17+'入力'!$E$41))+(AH$1-'入力'!$E$46&gt;27),(AH$1-'入力'!$E$32)&amp;"歳",INDEX('しくみ_教育費'!$B$3:$B$31,AH$1-'入力'!$E$46+2))))</f>
        <v/>
      </c>
      <c r="AI7" s="6">
        <f>IF('入力'!$E$32="","",IF(AI$1&lt;'入力'!$E$32,"",IF((AI$1-'入力'!$E$46&gt;=18)*(('入力'!$E$40="進学しない")+(AI$1-'入力'!$E$46&gt;17+'入力'!$E$41))+(AI$1-'入力'!$E$46&gt;27),(AI$1-'入力'!$E$32)&amp;"歳",INDEX('しくみ_教育費'!$B$3:$B$31,AI$1-'入力'!$E$46+2))))</f>
        <v/>
      </c>
      <c r="AJ7" s="6">
        <f>IF('入力'!$E$32="","",IF(AJ$1&lt;'入力'!$E$32,"",IF((AJ$1-'入力'!$E$46&gt;=18)*(('入力'!$E$40="進学しない")+(AJ$1-'入力'!$E$46&gt;17+'入力'!$E$41))+(AJ$1-'入力'!$E$46&gt;27),(AJ$1-'入力'!$E$32)&amp;"歳",INDEX('しくみ_教育費'!$B$3:$B$31,AJ$1-'入力'!$E$46+2))))</f>
        <v/>
      </c>
      <c r="AK7" s="6">
        <f>IF('入力'!$E$32="","",IF(AK$1&lt;'入力'!$E$32,"",IF((AK$1-'入力'!$E$46&gt;=18)*(('入力'!$E$40="進学しない")+(AK$1-'入力'!$E$46&gt;17+'入力'!$E$41))+(AK$1-'入力'!$E$46&gt;27),(AK$1-'入力'!$E$32)&amp;"歳",INDEX('しくみ_教育費'!$B$3:$B$31,AK$1-'入力'!$E$46+2))))</f>
        <v/>
      </c>
      <c r="AL7" s="6">
        <f>IF('入力'!$E$32="","",IF(AL$1&lt;'入力'!$E$32,"",IF((AL$1-'入力'!$E$46&gt;=18)*(('入力'!$E$40="進学しない")+(AL$1-'入力'!$E$46&gt;17+'入力'!$E$41))+(AL$1-'入力'!$E$46&gt;27),(AL$1-'入力'!$E$32)&amp;"歳",INDEX('しくみ_教育費'!$B$3:$B$31,AL$1-'入力'!$E$46+2))))</f>
        <v/>
      </c>
      <c r="AM7" s="6">
        <f>IF('入力'!$E$32="","",IF(AM$1&lt;'入力'!$E$32,"",IF((AM$1-'入力'!$E$46&gt;=18)*(('入力'!$E$40="進学しない")+(AM$1-'入力'!$E$46&gt;17+'入力'!$E$41))+(AM$1-'入力'!$E$46&gt;27),(AM$1-'入力'!$E$32)&amp;"歳",INDEX('しくみ_教育費'!$B$3:$B$31,AM$1-'入力'!$E$46+2))))</f>
        <v/>
      </c>
      <c r="AN7" s="6">
        <f>IF('入力'!$E$32="","",IF(AN$1&lt;'入力'!$E$32,"",IF((AN$1-'入力'!$E$46&gt;=18)*(('入力'!$E$40="進学しない")+(AN$1-'入力'!$E$46&gt;17+'入力'!$E$41))+(AN$1-'入力'!$E$46&gt;27),(AN$1-'入力'!$E$32)&amp;"歳",INDEX('しくみ_教育費'!$B$3:$B$31,AN$1-'入力'!$E$46+2))))</f>
        <v/>
      </c>
      <c r="AO7" s="6">
        <f>IF('入力'!$E$32="","",IF(AO$1&lt;'入力'!$E$32,"",IF((AO$1-'入力'!$E$46&gt;=18)*(('入力'!$E$40="進学しない")+(AO$1-'入力'!$E$46&gt;17+'入力'!$E$41))+(AO$1-'入力'!$E$46&gt;27),(AO$1-'入力'!$E$32)&amp;"歳",INDEX('しくみ_教育費'!$B$3:$B$31,AO$1-'入力'!$E$46+2))))</f>
        <v/>
      </c>
      <c r="AP7" s="6">
        <f>IF('入力'!$E$32="","",IF(AP$1&lt;'入力'!$E$32,"",IF((AP$1-'入力'!$E$46&gt;=18)*(('入力'!$E$40="進学しない")+(AP$1-'入力'!$E$46&gt;17+'入力'!$E$41))+(AP$1-'入力'!$E$46&gt;27),(AP$1-'入力'!$E$32)&amp;"歳",INDEX('しくみ_教育費'!$B$3:$B$31,AP$1-'入力'!$E$46+2))))</f>
        <v/>
      </c>
      <c r="AQ7" s="6">
        <f>IF('入力'!$E$32="","",IF(AQ$1&lt;'入力'!$E$32,"",IF((AQ$1-'入力'!$E$46&gt;=18)*(('入力'!$E$40="進学しない")+(AQ$1-'入力'!$E$46&gt;17+'入力'!$E$41))+(AQ$1-'入力'!$E$46&gt;27),(AQ$1-'入力'!$E$32)&amp;"歳",INDEX('しくみ_教育費'!$B$3:$B$31,AQ$1-'入力'!$E$46+2))))</f>
        <v/>
      </c>
      <c r="AR7" s="6">
        <f>IF('入力'!$E$32="","",IF(AR$1&lt;'入力'!$E$32,"",IF((AR$1-'入力'!$E$46&gt;=18)*(('入力'!$E$40="進学しない")+(AR$1-'入力'!$E$46&gt;17+'入力'!$E$41))+(AR$1-'入力'!$E$46&gt;27),(AR$1-'入力'!$E$32)&amp;"歳",INDEX('しくみ_教育費'!$B$3:$B$31,AR$1-'入力'!$E$46+2))))</f>
        <v/>
      </c>
      <c r="AS7" s="6">
        <f>IF('入力'!$E$32="","",IF(AS$1&lt;'入力'!$E$32,"",IF((AS$1-'入力'!$E$46&gt;=18)*(('入力'!$E$40="進学しない")+(AS$1-'入力'!$E$46&gt;17+'入力'!$E$41))+(AS$1-'入力'!$E$46&gt;27),(AS$1-'入力'!$E$32)&amp;"歳",INDEX('しくみ_教育費'!$B$3:$B$31,AS$1-'入力'!$E$46+2))))</f>
        <v/>
      </c>
      <c r="AT7" s="6">
        <f>IF('入力'!$E$32="","",IF(AT$1&lt;'入力'!$E$32,"",IF((AT$1-'入力'!$E$46&gt;=18)*(('入力'!$E$40="進学しない")+(AT$1-'入力'!$E$46&gt;17+'入力'!$E$41))+(AT$1-'入力'!$E$46&gt;27),(AT$1-'入力'!$E$32)&amp;"歳",INDEX('しくみ_教育費'!$B$3:$B$31,AT$1-'入力'!$E$46+2))))</f>
        <v/>
      </c>
      <c r="AU7" s="6">
        <f>IF('入力'!$E$32="","",IF(AU$1&lt;'入力'!$E$32,"",IF((AU$1-'入力'!$E$46&gt;=18)*(('入力'!$E$40="進学しない")+(AU$1-'入力'!$E$46&gt;17+'入力'!$E$41))+(AU$1-'入力'!$E$46&gt;27),(AU$1-'入力'!$E$32)&amp;"歳",INDEX('しくみ_教育費'!$B$3:$B$31,AU$1-'入力'!$E$46+2))))</f>
        <v/>
      </c>
      <c r="AV7" s="6">
        <f>IF('入力'!$E$32="","",IF(AV$1&lt;'入力'!$E$32,"",IF((AV$1-'入力'!$E$46&gt;=18)*(('入力'!$E$40="進学しない")+(AV$1-'入力'!$E$46&gt;17+'入力'!$E$41))+(AV$1-'入力'!$E$46&gt;27),(AV$1-'入力'!$E$32)&amp;"歳",INDEX('しくみ_教育費'!$B$3:$B$31,AV$1-'入力'!$E$46+2))))</f>
        <v/>
      </c>
      <c r="AW7" s="6">
        <f>IF('入力'!$E$32="","",IF(AW$1&lt;'入力'!$E$32,"",IF((AW$1-'入力'!$E$46&gt;=18)*(('入力'!$E$40="進学しない")+(AW$1-'入力'!$E$46&gt;17+'入力'!$E$41))+(AW$1-'入力'!$E$46&gt;27),(AW$1-'入力'!$E$32)&amp;"歳",INDEX('しくみ_教育費'!$B$3:$B$31,AW$1-'入力'!$E$46+2))))</f>
        <v/>
      </c>
      <c r="AX7" s="6">
        <f>IF('入力'!$E$32="","",IF(AX$1&lt;'入力'!$E$32,"",IF((AX$1-'入力'!$E$46&gt;=18)*(('入力'!$E$40="進学しない")+(AX$1-'入力'!$E$46&gt;17+'入力'!$E$41))+(AX$1-'入力'!$E$46&gt;27),(AX$1-'入力'!$E$32)&amp;"歳",INDEX('しくみ_教育費'!$B$3:$B$31,AX$1-'入力'!$E$46+2))))</f>
        <v/>
      </c>
      <c r="AY7" s="6">
        <f>IF('入力'!$E$32="","",IF(AY$1&lt;'入力'!$E$32,"",IF((AY$1-'入力'!$E$46&gt;=18)*(('入力'!$E$40="進学しない")+(AY$1-'入力'!$E$46&gt;17+'入力'!$E$41))+(AY$1-'入力'!$E$46&gt;27),(AY$1-'入力'!$E$32)&amp;"歳",INDEX('しくみ_教育費'!$B$3:$B$31,AY$1-'入力'!$E$46+2))))</f>
        <v/>
      </c>
      <c r="AZ7" s="6">
        <f>IF('入力'!$E$32="","",IF(AZ$1&lt;'入力'!$E$32,"",IF((AZ$1-'入力'!$E$46&gt;=18)*(('入力'!$E$40="進学しない")+(AZ$1-'入力'!$E$46&gt;17+'入力'!$E$41))+(AZ$1-'入力'!$E$46&gt;27),(AZ$1-'入力'!$E$32)&amp;"歳",INDEX('しくみ_教育費'!$B$3:$B$31,AZ$1-'入力'!$E$46+2))))</f>
        <v/>
      </c>
      <c r="BA7" s="6">
        <f>IF('入力'!$E$32="","",IF(BA$1&lt;'入力'!$E$32,"",IF((BA$1-'入力'!$E$46&gt;=18)*(('入力'!$E$40="進学しない")+(BA$1-'入力'!$E$46&gt;17+'入力'!$E$41))+(BA$1-'入力'!$E$46&gt;27),(BA$1-'入力'!$E$32)&amp;"歳",INDEX('しくみ_教育費'!$B$3:$B$31,BA$1-'入力'!$E$46+2))))</f>
        <v/>
      </c>
      <c r="BB7" s="6">
        <f>IF('入力'!$E$32="","",IF(BB$1&lt;'入力'!$E$32,"",IF((BB$1-'入力'!$E$46&gt;=18)*(('入力'!$E$40="進学しない")+(BB$1-'入力'!$E$46&gt;17+'入力'!$E$41))+(BB$1-'入力'!$E$46&gt;27),(BB$1-'入力'!$E$32)&amp;"歳",INDEX('しくみ_教育費'!$B$3:$B$31,BB$1-'入力'!$E$46+2))))</f>
        <v/>
      </c>
      <c r="BC7" s="6">
        <f>IF('入力'!$E$32="","",IF(BC$1&lt;'入力'!$E$32,"",IF((BC$1-'入力'!$E$46&gt;=18)*(('入力'!$E$40="進学しない")+(BC$1-'入力'!$E$46&gt;17+'入力'!$E$41))+(BC$1-'入力'!$E$46&gt;27),(BC$1-'入力'!$E$32)&amp;"歳",INDEX('しくみ_教育費'!$B$3:$B$31,BC$1-'入力'!$E$46+2))))</f>
        <v/>
      </c>
      <c r="BD7" s="6">
        <f>IF('入力'!$E$32="","",IF(BD$1&lt;'入力'!$E$32,"",IF((BD$1-'入力'!$E$46&gt;=18)*(('入力'!$E$40="進学しない")+(BD$1-'入力'!$E$46&gt;17+'入力'!$E$41))+(BD$1-'入力'!$E$46&gt;27),(BD$1-'入力'!$E$32)&amp;"歳",INDEX('しくみ_教育費'!$B$3:$B$31,BD$1-'入力'!$E$46+2))))</f>
        <v/>
      </c>
      <c r="BE7" s="6">
        <f>IF('入力'!$E$32="","",IF(BE$1&lt;'入力'!$E$32,"",IF((BE$1-'入力'!$E$46&gt;=18)*(('入力'!$E$40="進学しない")+(BE$1-'入力'!$E$46&gt;17+'入力'!$E$41))+(BE$1-'入力'!$E$46&gt;27),(BE$1-'入力'!$E$32)&amp;"歳",INDEX('しくみ_教育費'!$B$3:$B$31,BE$1-'入力'!$E$46+2))))</f>
        <v/>
      </c>
      <c r="BF7" s="6">
        <f>IF('入力'!$E$32="","",IF(BF$1&lt;'入力'!$E$32,"",IF((BF$1-'入力'!$E$46&gt;=18)*(('入力'!$E$40="進学しない")+(BF$1-'入力'!$E$46&gt;17+'入力'!$E$41))+(BF$1-'入力'!$E$46&gt;27),(BF$1-'入力'!$E$32)&amp;"歳",INDEX('しくみ_教育費'!$B$3:$B$31,BF$1-'入力'!$E$46+2))))</f>
        <v/>
      </c>
      <c r="BG7" s="6">
        <f>IF('入力'!$E$32="","",IF(BG$1&lt;'入力'!$E$32,"",IF((BG$1-'入力'!$E$46&gt;=18)*(('入力'!$E$40="進学しない")+(BG$1-'入力'!$E$46&gt;17+'入力'!$E$41))+(BG$1-'入力'!$E$46&gt;27),(BG$1-'入力'!$E$32)&amp;"歳",INDEX('しくみ_教育費'!$B$3:$B$31,BG$1-'入力'!$E$46+2))))</f>
        <v/>
      </c>
      <c r="BH7" s="6">
        <f>IF('入力'!$E$32="","",IF(BH$1&lt;'入力'!$E$32,"",IF((BH$1-'入力'!$E$46&gt;=18)*(('入力'!$E$40="進学しない")+(BH$1-'入力'!$E$46&gt;17+'入力'!$E$41))+(BH$1-'入力'!$E$46&gt;27),(BH$1-'入力'!$E$32)&amp;"歳",INDEX('しくみ_教育費'!$B$3:$B$31,BH$1-'入力'!$E$46+2))))</f>
        <v/>
      </c>
      <c r="BI7" s="6">
        <f>IF('入力'!$E$32="","",IF(BI$1&lt;'入力'!$E$32,"",IF((BI$1-'入力'!$E$46&gt;=18)*(('入力'!$E$40="進学しない")+(BI$1-'入力'!$E$46&gt;17+'入力'!$E$41))+(BI$1-'入力'!$E$46&gt;27),(BI$1-'入力'!$E$32)&amp;"歳",INDEX('しくみ_教育費'!$B$3:$B$31,BI$1-'入力'!$E$46+2))))</f>
        <v/>
      </c>
      <c r="BJ7" s="6">
        <f>IF('入力'!$E$32="","",IF(BJ$1&lt;'入力'!$E$32,"",IF((BJ$1-'入力'!$E$46&gt;=18)*(('入力'!$E$40="進学しない")+(BJ$1-'入力'!$E$46&gt;17+'入力'!$E$41))+(BJ$1-'入力'!$E$46&gt;27),(BJ$1-'入力'!$E$32)&amp;"歳",INDEX('しくみ_教育費'!$B$3:$B$31,BJ$1-'入力'!$E$46+2))))</f>
        <v/>
      </c>
      <c r="BK7" s="6">
        <f>IF('入力'!$E$32="","",IF(BK$1&lt;'入力'!$E$32,"",IF((BK$1-'入力'!$E$46&gt;=18)*(('入力'!$E$40="進学しない")+(BK$1-'入力'!$E$46&gt;17+'入力'!$E$41))+(BK$1-'入力'!$E$46&gt;27),(BK$1-'入力'!$E$32)&amp;"歳",INDEX('しくみ_教育費'!$B$3:$B$31,BK$1-'入力'!$E$46+2))))</f>
        <v/>
      </c>
      <c r="BL7" s="6">
        <f>IF('入力'!$E$32="","",IF(BL$1&lt;'入力'!$E$32,"",IF((BL$1-'入力'!$E$46&gt;=18)*(('入力'!$E$40="進学しない")+(BL$1-'入力'!$E$46&gt;17+'入力'!$E$41))+(BL$1-'入力'!$E$46&gt;27),(BL$1-'入力'!$E$32)&amp;"歳",INDEX('しくみ_教育費'!$B$3:$B$31,BL$1-'入力'!$E$46+2))))</f>
        <v/>
      </c>
      <c r="BM7" s="6">
        <f>IF('入力'!$E$32="","",IF(BM$1&lt;'入力'!$E$32,"",IF((BM$1-'入力'!$E$46&gt;=18)*(('入力'!$E$40="進学しない")+(BM$1-'入力'!$E$46&gt;17+'入力'!$E$41))+(BM$1-'入力'!$E$46&gt;27),(BM$1-'入力'!$E$32)&amp;"歳",INDEX('しくみ_教育費'!$B$3:$B$31,BM$1-'入力'!$E$46+2))))</f>
        <v/>
      </c>
      <c r="BN7" s="6">
        <f>IF('入力'!$E$32="","",IF(BN$1&lt;'入力'!$E$32,"",IF((BN$1-'入力'!$E$46&gt;=18)*(('入力'!$E$40="進学しない")+(BN$1-'入力'!$E$46&gt;17+'入力'!$E$41))+(BN$1-'入力'!$E$46&gt;27),(BN$1-'入力'!$E$32)&amp;"歳",INDEX('しくみ_教育費'!$B$3:$B$31,BN$1-'入力'!$E$46+2))))</f>
        <v/>
      </c>
      <c r="BO7" s="6">
        <f>IF('入力'!$E$32="","",IF(BO$1&lt;'入力'!$E$32,"",IF((BO$1-'入力'!$E$46&gt;=18)*(('入力'!$E$40="進学しない")+(BO$1-'入力'!$E$46&gt;17+'入力'!$E$41))+(BO$1-'入力'!$E$46&gt;27),(BO$1-'入力'!$E$32)&amp;"歳",INDEX('しくみ_教育費'!$B$3:$B$31,BO$1-'入力'!$E$46+2))))</f>
        <v/>
      </c>
    </row>
    <row r="8" ht="60" customHeight="1">
      <c r="A8" s="5" t="inlineStr">
        <is>
          <t>できごと</t>
        </is>
      </c>
      <c r="B8" s="29">
        <f>'しくみ_年'!B116</f>
        <v/>
      </c>
      <c r="C8" s="29">
        <f>'しくみ_年'!C116</f>
        <v/>
      </c>
      <c r="D8" s="29">
        <f>'しくみ_年'!D116</f>
        <v/>
      </c>
      <c r="E8" s="29">
        <f>'しくみ_年'!E116</f>
        <v/>
      </c>
      <c r="F8" s="29">
        <f>'しくみ_年'!F116</f>
        <v/>
      </c>
      <c r="G8" s="29">
        <f>'しくみ_年'!G116</f>
        <v/>
      </c>
      <c r="H8" s="29">
        <f>'しくみ_年'!H116</f>
        <v/>
      </c>
      <c r="I8" s="29">
        <f>'しくみ_年'!I116</f>
        <v/>
      </c>
      <c r="J8" s="29">
        <f>'しくみ_年'!J116</f>
        <v/>
      </c>
      <c r="K8" s="29">
        <f>'しくみ_年'!K116</f>
        <v/>
      </c>
      <c r="L8" s="29">
        <f>'しくみ_年'!L116</f>
        <v/>
      </c>
      <c r="M8" s="29">
        <f>'しくみ_年'!M116</f>
        <v/>
      </c>
      <c r="N8" s="29">
        <f>'しくみ_年'!N116</f>
        <v/>
      </c>
      <c r="O8" s="29">
        <f>'しくみ_年'!O116</f>
        <v/>
      </c>
      <c r="P8" s="29">
        <f>'しくみ_年'!P116</f>
        <v/>
      </c>
      <c r="Q8" s="29">
        <f>'しくみ_年'!Q116</f>
        <v/>
      </c>
      <c r="R8" s="29">
        <f>'しくみ_年'!R116</f>
        <v/>
      </c>
      <c r="S8" s="29">
        <f>'しくみ_年'!S116</f>
        <v/>
      </c>
      <c r="T8" s="29">
        <f>'しくみ_年'!T116</f>
        <v/>
      </c>
      <c r="U8" s="29">
        <f>'しくみ_年'!U116</f>
        <v/>
      </c>
      <c r="V8" s="29">
        <f>'しくみ_年'!V116</f>
        <v/>
      </c>
      <c r="W8" s="29">
        <f>'しくみ_年'!W116</f>
        <v/>
      </c>
      <c r="X8" s="29">
        <f>'しくみ_年'!X116</f>
        <v/>
      </c>
      <c r="Y8" s="29">
        <f>'しくみ_年'!Y116</f>
        <v/>
      </c>
      <c r="Z8" s="29">
        <f>'しくみ_年'!Z116</f>
        <v/>
      </c>
      <c r="AA8" s="29">
        <f>'しくみ_年'!AA116</f>
        <v/>
      </c>
      <c r="AB8" s="29">
        <f>'しくみ_年'!AB116</f>
        <v/>
      </c>
      <c r="AC8" s="29">
        <f>'しくみ_年'!AC116</f>
        <v/>
      </c>
      <c r="AD8" s="29">
        <f>'しくみ_年'!AD116</f>
        <v/>
      </c>
      <c r="AE8" s="29">
        <f>'しくみ_年'!AE116</f>
        <v/>
      </c>
      <c r="AF8" s="29">
        <f>'しくみ_年'!AF116</f>
        <v/>
      </c>
      <c r="AG8" s="29">
        <f>'しくみ_年'!AG116</f>
        <v/>
      </c>
      <c r="AH8" s="29">
        <f>'しくみ_年'!AH116</f>
        <v/>
      </c>
      <c r="AI8" s="29">
        <f>'しくみ_年'!AI116</f>
        <v/>
      </c>
      <c r="AJ8" s="29">
        <f>'しくみ_年'!AJ116</f>
        <v/>
      </c>
      <c r="AK8" s="29">
        <f>'しくみ_年'!AK116</f>
        <v/>
      </c>
      <c r="AL8" s="29">
        <f>'しくみ_年'!AL116</f>
        <v/>
      </c>
      <c r="AM8" s="29">
        <f>'しくみ_年'!AM116</f>
        <v/>
      </c>
      <c r="AN8" s="29">
        <f>'しくみ_年'!AN116</f>
        <v/>
      </c>
      <c r="AO8" s="29">
        <f>'しくみ_年'!AO116</f>
        <v/>
      </c>
      <c r="AP8" s="29">
        <f>'しくみ_年'!AP116</f>
        <v/>
      </c>
      <c r="AQ8" s="29">
        <f>'しくみ_年'!AQ116</f>
        <v/>
      </c>
      <c r="AR8" s="29">
        <f>'しくみ_年'!AR116</f>
        <v/>
      </c>
      <c r="AS8" s="29">
        <f>'しくみ_年'!AS116</f>
        <v/>
      </c>
      <c r="AT8" s="29">
        <f>'しくみ_年'!AT116</f>
        <v/>
      </c>
      <c r="AU8" s="29">
        <f>'しくみ_年'!AU116</f>
        <v/>
      </c>
      <c r="AV8" s="29">
        <f>'しくみ_年'!AV116</f>
        <v/>
      </c>
      <c r="AW8" s="29">
        <f>'しくみ_年'!AW116</f>
        <v/>
      </c>
      <c r="AX8" s="29">
        <f>'しくみ_年'!AX116</f>
        <v/>
      </c>
      <c r="AY8" s="29">
        <f>'しくみ_年'!AY116</f>
        <v/>
      </c>
      <c r="AZ8" s="29">
        <f>'しくみ_年'!AZ116</f>
        <v/>
      </c>
      <c r="BA8" s="29">
        <f>'しくみ_年'!BA116</f>
        <v/>
      </c>
      <c r="BB8" s="29">
        <f>'しくみ_年'!BB116</f>
        <v/>
      </c>
      <c r="BC8" s="29">
        <f>'しくみ_年'!BC116</f>
        <v/>
      </c>
      <c r="BD8" s="29">
        <f>'しくみ_年'!BD116</f>
        <v/>
      </c>
      <c r="BE8" s="29">
        <f>'しくみ_年'!BE116</f>
        <v/>
      </c>
      <c r="BF8" s="29">
        <f>'しくみ_年'!BF116</f>
        <v/>
      </c>
      <c r="BG8" s="29">
        <f>'しくみ_年'!BG116</f>
        <v/>
      </c>
      <c r="BH8" s="29">
        <f>'しくみ_年'!BH116</f>
        <v/>
      </c>
      <c r="BI8" s="29">
        <f>'しくみ_年'!BI116</f>
        <v/>
      </c>
      <c r="BJ8" s="29">
        <f>'しくみ_年'!BJ116</f>
        <v/>
      </c>
      <c r="BK8" s="29">
        <f>'しくみ_年'!BK116</f>
        <v/>
      </c>
      <c r="BL8" s="29">
        <f>'しくみ_年'!BL116</f>
        <v/>
      </c>
      <c r="BM8" s="29">
        <f>'しくみ_年'!BM116</f>
        <v/>
      </c>
      <c r="BN8" s="29">
        <f>'しくみ_年'!BN116</f>
        <v/>
      </c>
      <c r="BO8" s="29">
        <f>'しくみ_年'!BO116</f>
        <v/>
      </c>
    </row>
    <row r="9">
      <c r="A9" s="3" t="inlineStr">
        <is>
          <t>■ 入るお金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10" t="n"/>
      <c r="AP9" s="10" t="n"/>
      <c r="AQ9" s="10" t="n"/>
      <c r="AR9" s="10" t="n"/>
      <c r="AS9" s="10" t="n"/>
      <c r="AT9" s="10" t="n"/>
      <c r="AU9" s="10" t="n"/>
      <c r="AV9" s="10" t="n"/>
      <c r="AW9" s="10" t="n"/>
      <c r="AX9" s="10" t="n"/>
      <c r="AY9" s="10" t="n"/>
      <c r="AZ9" s="10" t="n"/>
      <c r="BA9" s="10" t="n"/>
      <c r="BB9" s="10" t="n"/>
      <c r="BC9" s="10" t="n"/>
      <c r="BD9" s="10" t="n"/>
      <c r="BE9" s="10" t="n"/>
      <c r="BF9" s="10" t="n"/>
      <c r="BG9" s="10" t="n"/>
      <c r="BH9" s="10" t="n"/>
      <c r="BI9" s="10" t="n"/>
      <c r="BJ9" s="10" t="n"/>
      <c r="BK9" s="10" t="n"/>
      <c r="BL9" s="10" t="n"/>
      <c r="BM9" s="10" t="n"/>
      <c r="BN9" s="10" t="n"/>
      <c r="BO9" s="10" t="n"/>
    </row>
    <row r="10">
      <c r="A10" s="6">
        <f>'入力'!$B$12&amp;"の手取り"</f>
        <v/>
      </c>
      <c r="B10" s="27">
        <f>'しくみ_年'!B9*'しくみ_年'!B3+'しくみ_年'!B13</f>
        <v/>
      </c>
      <c r="C10" s="27">
        <f>'しくみ_年'!C9*'しくみ_年'!C3+'しくみ_年'!C13</f>
        <v/>
      </c>
      <c r="D10" s="27">
        <f>'しくみ_年'!D9*'しくみ_年'!D3+'しくみ_年'!D13</f>
        <v/>
      </c>
      <c r="E10" s="27">
        <f>'しくみ_年'!E9*'しくみ_年'!E3+'しくみ_年'!E13</f>
        <v/>
      </c>
      <c r="F10" s="27">
        <f>'しくみ_年'!F9*'しくみ_年'!F3+'しくみ_年'!F13</f>
        <v/>
      </c>
      <c r="G10" s="27">
        <f>'しくみ_年'!G9*'しくみ_年'!G3+'しくみ_年'!G13</f>
        <v/>
      </c>
      <c r="H10" s="27">
        <f>'しくみ_年'!H9*'しくみ_年'!H3+'しくみ_年'!H13</f>
        <v/>
      </c>
      <c r="I10" s="27">
        <f>'しくみ_年'!I9*'しくみ_年'!I3+'しくみ_年'!I13</f>
        <v/>
      </c>
      <c r="J10" s="27">
        <f>'しくみ_年'!J9*'しくみ_年'!J3+'しくみ_年'!J13</f>
        <v/>
      </c>
      <c r="K10" s="27">
        <f>'しくみ_年'!K9*'しくみ_年'!K3+'しくみ_年'!K13</f>
        <v/>
      </c>
      <c r="L10" s="27">
        <f>'しくみ_年'!L9*'しくみ_年'!L3+'しくみ_年'!L13</f>
        <v/>
      </c>
      <c r="M10" s="27">
        <f>'しくみ_年'!M9*'しくみ_年'!M3+'しくみ_年'!M13</f>
        <v/>
      </c>
      <c r="N10" s="27">
        <f>'しくみ_年'!N9*'しくみ_年'!N3+'しくみ_年'!N13</f>
        <v/>
      </c>
      <c r="O10" s="27">
        <f>'しくみ_年'!O9*'しくみ_年'!O3+'しくみ_年'!O13</f>
        <v/>
      </c>
      <c r="P10" s="27">
        <f>'しくみ_年'!P9*'しくみ_年'!P3+'しくみ_年'!P13</f>
        <v/>
      </c>
      <c r="Q10" s="27">
        <f>'しくみ_年'!Q9*'しくみ_年'!Q3+'しくみ_年'!Q13</f>
        <v/>
      </c>
      <c r="R10" s="27">
        <f>'しくみ_年'!R9*'しくみ_年'!R3+'しくみ_年'!R13</f>
        <v/>
      </c>
      <c r="S10" s="27">
        <f>'しくみ_年'!S9*'しくみ_年'!S3+'しくみ_年'!S13</f>
        <v/>
      </c>
      <c r="T10" s="27">
        <f>'しくみ_年'!T9*'しくみ_年'!T3+'しくみ_年'!T13</f>
        <v/>
      </c>
      <c r="U10" s="27">
        <f>'しくみ_年'!U9*'しくみ_年'!U3+'しくみ_年'!U13</f>
        <v/>
      </c>
      <c r="V10" s="27">
        <f>'しくみ_年'!V9*'しくみ_年'!V3+'しくみ_年'!V13</f>
        <v/>
      </c>
      <c r="W10" s="27">
        <f>'しくみ_年'!W9*'しくみ_年'!W3+'しくみ_年'!W13</f>
        <v/>
      </c>
      <c r="X10" s="27">
        <f>'しくみ_年'!X9*'しくみ_年'!X3+'しくみ_年'!X13</f>
        <v/>
      </c>
      <c r="Y10" s="27">
        <f>'しくみ_年'!Y9*'しくみ_年'!Y3+'しくみ_年'!Y13</f>
        <v/>
      </c>
      <c r="Z10" s="27">
        <f>'しくみ_年'!Z9*'しくみ_年'!Z3+'しくみ_年'!Z13</f>
        <v/>
      </c>
      <c r="AA10" s="27">
        <f>'しくみ_年'!AA9*'しくみ_年'!AA3+'しくみ_年'!AA13</f>
        <v/>
      </c>
      <c r="AB10" s="27">
        <f>'しくみ_年'!AB9*'しくみ_年'!AB3+'しくみ_年'!AB13</f>
        <v/>
      </c>
      <c r="AC10" s="27">
        <f>'しくみ_年'!AC9*'しくみ_年'!AC3+'しくみ_年'!AC13</f>
        <v/>
      </c>
      <c r="AD10" s="27">
        <f>'しくみ_年'!AD9*'しくみ_年'!AD3+'しくみ_年'!AD13</f>
        <v/>
      </c>
      <c r="AE10" s="27">
        <f>'しくみ_年'!AE9*'しくみ_年'!AE3+'しくみ_年'!AE13</f>
        <v/>
      </c>
      <c r="AF10" s="27">
        <f>'しくみ_年'!AF9*'しくみ_年'!AF3+'しくみ_年'!AF13</f>
        <v/>
      </c>
      <c r="AG10" s="27">
        <f>'しくみ_年'!AG9*'しくみ_年'!AG3+'しくみ_年'!AG13</f>
        <v/>
      </c>
      <c r="AH10" s="27">
        <f>'しくみ_年'!AH9*'しくみ_年'!AH3+'しくみ_年'!AH13</f>
        <v/>
      </c>
      <c r="AI10" s="27">
        <f>'しくみ_年'!AI9*'しくみ_年'!AI3+'しくみ_年'!AI13</f>
        <v/>
      </c>
      <c r="AJ10" s="27">
        <f>'しくみ_年'!AJ9*'しくみ_年'!AJ3+'しくみ_年'!AJ13</f>
        <v/>
      </c>
      <c r="AK10" s="27">
        <f>'しくみ_年'!AK9*'しくみ_年'!AK3+'しくみ_年'!AK13</f>
        <v/>
      </c>
      <c r="AL10" s="27">
        <f>'しくみ_年'!AL9*'しくみ_年'!AL3+'しくみ_年'!AL13</f>
        <v/>
      </c>
      <c r="AM10" s="27">
        <f>'しくみ_年'!AM9*'しくみ_年'!AM3+'しくみ_年'!AM13</f>
        <v/>
      </c>
      <c r="AN10" s="27">
        <f>'しくみ_年'!AN9*'しくみ_年'!AN3+'しくみ_年'!AN13</f>
        <v/>
      </c>
      <c r="AO10" s="27">
        <f>'しくみ_年'!AO9*'しくみ_年'!AO3+'しくみ_年'!AO13</f>
        <v/>
      </c>
      <c r="AP10" s="27">
        <f>'しくみ_年'!AP9*'しくみ_年'!AP3+'しくみ_年'!AP13</f>
        <v/>
      </c>
      <c r="AQ10" s="27">
        <f>'しくみ_年'!AQ9*'しくみ_年'!AQ3+'しくみ_年'!AQ13</f>
        <v/>
      </c>
      <c r="AR10" s="27">
        <f>'しくみ_年'!AR9*'しくみ_年'!AR3+'しくみ_年'!AR13</f>
        <v/>
      </c>
      <c r="AS10" s="27">
        <f>'しくみ_年'!AS9*'しくみ_年'!AS3+'しくみ_年'!AS13</f>
        <v/>
      </c>
      <c r="AT10" s="27">
        <f>'しくみ_年'!AT9*'しくみ_年'!AT3+'しくみ_年'!AT13</f>
        <v/>
      </c>
      <c r="AU10" s="27">
        <f>'しくみ_年'!AU9*'しくみ_年'!AU3+'しくみ_年'!AU13</f>
        <v/>
      </c>
      <c r="AV10" s="27">
        <f>'しくみ_年'!AV9*'しくみ_年'!AV3+'しくみ_年'!AV13</f>
        <v/>
      </c>
      <c r="AW10" s="27">
        <f>'しくみ_年'!AW9*'しくみ_年'!AW3+'しくみ_年'!AW13</f>
        <v/>
      </c>
      <c r="AX10" s="27">
        <f>'しくみ_年'!AX9*'しくみ_年'!AX3+'しくみ_年'!AX13</f>
        <v/>
      </c>
      <c r="AY10" s="27">
        <f>'しくみ_年'!AY9*'しくみ_年'!AY3+'しくみ_年'!AY13</f>
        <v/>
      </c>
      <c r="AZ10" s="27">
        <f>'しくみ_年'!AZ9*'しくみ_年'!AZ3+'しくみ_年'!AZ13</f>
        <v/>
      </c>
      <c r="BA10" s="27">
        <f>'しくみ_年'!BA9*'しくみ_年'!BA3+'しくみ_年'!BA13</f>
        <v/>
      </c>
      <c r="BB10" s="27">
        <f>'しくみ_年'!BB9*'しくみ_年'!BB3+'しくみ_年'!BB13</f>
        <v/>
      </c>
      <c r="BC10" s="27">
        <f>'しくみ_年'!BC9*'しくみ_年'!BC3+'しくみ_年'!BC13</f>
        <v/>
      </c>
      <c r="BD10" s="27">
        <f>'しくみ_年'!BD9*'しくみ_年'!BD3+'しくみ_年'!BD13</f>
        <v/>
      </c>
      <c r="BE10" s="27">
        <f>'しくみ_年'!BE9*'しくみ_年'!BE3+'しくみ_年'!BE13</f>
        <v/>
      </c>
      <c r="BF10" s="27">
        <f>'しくみ_年'!BF9*'しくみ_年'!BF3+'しくみ_年'!BF13</f>
        <v/>
      </c>
      <c r="BG10" s="27">
        <f>'しくみ_年'!BG9*'しくみ_年'!BG3+'しくみ_年'!BG13</f>
        <v/>
      </c>
      <c r="BH10" s="27">
        <f>'しくみ_年'!BH9*'しくみ_年'!BH3+'しくみ_年'!BH13</f>
        <v/>
      </c>
      <c r="BI10" s="27">
        <f>'しくみ_年'!BI9*'しくみ_年'!BI3+'しくみ_年'!BI13</f>
        <v/>
      </c>
      <c r="BJ10" s="27">
        <f>'しくみ_年'!BJ9*'しくみ_年'!BJ3+'しくみ_年'!BJ13</f>
        <v/>
      </c>
      <c r="BK10" s="27">
        <f>'しくみ_年'!BK9*'しくみ_年'!BK3+'しくみ_年'!BK13</f>
        <v/>
      </c>
      <c r="BL10" s="27">
        <f>'しくみ_年'!BL9*'しくみ_年'!BL3+'しくみ_年'!BL13</f>
        <v/>
      </c>
      <c r="BM10" s="27">
        <f>'しくみ_年'!BM9*'しくみ_年'!BM3+'しくみ_年'!BM13</f>
        <v/>
      </c>
      <c r="BN10" s="27">
        <f>'しくみ_年'!BN9*'しくみ_年'!BN3+'しくみ_年'!BN13</f>
        <v/>
      </c>
      <c r="BO10" s="27">
        <f>'しくみ_年'!BO9*'しくみ_年'!BO3+'しくみ_年'!BO13</f>
        <v/>
      </c>
    </row>
    <row r="11">
      <c r="A11" s="6">
        <f>'入力'!$C$12&amp;"の手取り"</f>
        <v/>
      </c>
      <c r="B11" s="27">
        <f>'しくみ_年'!B10*'しくみ_年'!B3+'しくみ_年'!B14</f>
        <v/>
      </c>
      <c r="C11" s="27">
        <f>'しくみ_年'!C10*'しくみ_年'!C3+'しくみ_年'!C14</f>
        <v/>
      </c>
      <c r="D11" s="27">
        <f>'しくみ_年'!D10*'しくみ_年'!D3+'しくみ_年'!D14</f>
        <v/>
      </c>
      <c r="E11" s="27">
        <f>'しくみ_年'!E10*'しくみ_年'!E3+'しくみ_年'!E14</f>
        <v/>
      </c>
      <c r="F11" s="27">
        <f>'しくみ_年'!F10*'しくみ_年'!F3+'しくみ_年'!F14</f>
        <v/>
      </c>
      <c r="G11" s="27">
        <f>'しくみ_年'!G10*'しくみ_年'!G3+'しくみ_年'!G14</f>
        <v/>
      </c>
      <c r="H11" s="27">
        <f>'しくみ_年'!H10*'しくみ_年'!H3+'しくみ_年'!H14</f>
        <v/>
      </c>
      <c r="I11" s="27">
        <f>'しくみ_年'!I10*'しくみ_年'!I3+'しくみ_年'!I14</f>
        <v/>
      </c>
      <c r="J11" s="27">
        <f>'しくみ_年'!J10*'しくみ_年'!J3+'しくみ_年'!J14</f>
        <v/>
      </c>
      <c r="K11" s="27">
        <f>'しくみ_年'!K10*'しくみ_年'!K3+'しくみ_年'!K14</f>
        <v/>
      </c>
      <c r="L11" s="27">
        <f>'しくみ_年'!L10*'しくみ_年'!L3+'しくみ_年'!L14</f>
        <v/>
      </c>
      <c r="M11" s="27">
        <f>'しくみ_年'!M10*'しくみ_年'!M3+'しくみ_年'!M14</f>
        <v/>
      </c>
      <c r="N11" s="27">
        <f>'しくみ_年'!N10*'しくみ_年'!N3+'しくみ_年'!N14</f>
        <v/>
      </c>
      <c r="O11" s="27">
        <f>'しくみ_年'!O10*'しくみ_年'!O3+'しくみ_年'!O14</f>
        <v/>
      </c>
      <c r="P11" s="27">
        <f>'しくみ_年'!P10*'しくみ_年'!P3+'しくみ_年'!P14</f>
        <v/>
      </c>
      <c r="Q11" s="27">
        <f>'しくみ_年'!Q10*'しくみ_年'!Q3+'しくみ_年'!Q14</f>
        <v/>
      </c>
      <c r="R11" s="27">
        <f>'しくみ_年'!R10*'しくみ_年'!R3+'しくみ_年'!R14</f>
        <v/>
      </c>
      <c r="S11" s="27">
        <f>'しくみ_年'!S10*'しくみ_年'!S3+'しくみ_年'!S14</f>
        <v/>
      </c>
      <c r="T11" s="27">
        <f>'しくみ_年'!T10*'しくみ_年'!T3+'しくみ_年'!T14</f>
        <v/>
      </c>
      <c r="U11" s="27">
        <f>'しくみ_年'!U10*'しくみ_年'!U3+'しくみ_年'!U14</f>
        <v/>
      </c>
      <c r="V11" s="27">
        <f>'しくみ_年'!V10*'しくみ_年'!V3+'しくみ_年'!V14</f>
        <v/>
      </c>
      <c r="W11" s="27">
        <f>'しくみ_年'!W10*'しくみ_年'!W3+'しくみ_年'!W14</f>
        <v/>
      </c>
      <c r="X11" s="27">
        <f>'しくみ_年'!X10*'しくみ_年'!X3+'しくみ_年'!X14</f>
        <v/>
      </c>
      <c r="Y11" s="27">
        <f>'しくみ_年'!Y10*'しくみ_年'!Y3+'しくみ_年'!Y14</f>
        <v/>
      </c>
      <c r="Z11" s="27">
        <f>'しくみ_年'!Z10*'しくみ_年'!Z3+'しくみ_年'!Z14</f>
        <v/>
      </c>
      <c r="AA11" s="27">
        <f>'しくみ_年'!AA10*'しくみ_年'!AA3+'しくみ_年'!AA14</f>
        <v/>
      </c>
      <c r="AB11" s="27">
        <f>'しくみ_年'!AB10*'しくみ_年'!AB3+'しくみ_年'!AB14</f>
        <v/>
      </c>
      <c r="AC11" s="27">
        <f>'しくみ_年'!AC10*'しくみ_年'!AC3+'しくみ_年'!AC14</f>
        <v/>
      </c>
      <c r="AD11" s="27">
        <f>'しくみ_年'!AD10*'しくみ_年'!AD3+'しくみ_年'!AD14</f>
        <v/>
      </c>
      <c r="AE11" s="27">
        <f>'しくみ_年'!AE10*'しくみ_年'!AE3+'しくみ_年'!AE14</f>
        <v/>
      </c>
      <c r="AF11" s="27">
        <f>'しくみ_年'!AF10*'しくみ_年'!AF3+'しくみ_年'!AF14</f>
        <v/>
      </c>
      <c r="AG11" s="27">
        <f>'しくみ_年'!AG10*'しくみ_年'!AG3+'しくみ_年'!AG14</f>
        <v/>
      </c>
      <c r="AH11" s="27">
        <f>'しくみ_年'!AH10*'しくみ_年'!AH3+'しくみ_年'!AH14</f>
        <v/>
      </c>
      <c r="AI11" s="27">
        <f>'しくみ_年'!AI10*'しくみ_年'!AI3+'しくみ_年'!AI14</f>
        <v/>
      </c>
      <c r="AJ11" s="27">
        <f>'しくみ_年'!AJ10*'しくみ_年'!AJ3+'しくみ_年'!AJ14</f>
        <v/>
      </c>
      <c r="AK11" s="27">
        <f>'しくみ_年'!AK10*'しくみ_年'!AK3+'しくみ_年'!AK14</f>
        <v/>
      </c>
      <c r="AL11" s="27">
        <f>'しくみ_年'!AL10*'しくみ_年'!AL3+'しくみ_年'!AL14</f>
        <v/>
      </c>
      <c r="AM11" s="27">
        <f>'しくみ_年'!AM10*'しくみ_年'!AM3+'しくみ_年'!AM14</f>
        <v/>
      </c>
      <c r="AN11" s="27">
        <f>'しくみ_年'!AN10*'しくみ_年'!AN3+'しくみ_年'!AN14</f>
        <v/>
      </c>
      <c r="AO11" s="27">
        <f>'しくみ_年'!AO10*'しくみ_年'!AO3+'しくみ_年'!AO14</f>
        <v/>
      </c>
      <c r="AP11" s="27">
        <f>'しくみ_年'!AP10*'しくみ_年'!AP3+'しくみ_年'!AP14</f>
        <v/>
      </c>
      <c r="AQ11" s="27">
        <f>'しくみ_年'!AQ10*'しくみ_年'!AQ3+'しくみ_年'!AQ14</f>
        <v/>
      </c>
      <c r="AR11" s="27">
        <f>'しくみ_年'!AR10*'しくみ_年'!AR3+'しくみ_年'!AR14</f>
        <v/>
      </c>
      <c r="AS11" s="27">
        <f>'しくみ_年'!AS10*'しくみ_年'!AS3+'しくみ_年'!AS14</f>
        <v/>
      </c>
      <c r="AT11" s="27">
        <f>'しくみ_年'!AT10*'しくみ_年'!AT3+'しくみ_年'!AT14</f>
        <v/>
      </c>
      <c r="AU11" s="27">
        <f>'しくみ_年'!AU10*'しくみ_年'!AU3+'しくみ_年'!AU14</f>
        <v/>
      </c>
      <c r="AV11" s="27">
        <f>'しくみ_年'!AV10*'しくみ_年'!AV3+'しくみ_年'!AV14</f>
        <v/>
      </c>
      <c r="AW11" s="27">
        <f>'しくみ_年'!AW10*'しくみ_年'!AW3+'しくみ_年'!AW14</f>
        <v/>
      </c>
      <c r="AX11" s="27">
        <f>'しくみ_年'!AX10*'しくみ_年'!AX3+'しくみ_年'!AX14</f>
        <v/>
      </c>
      <c r="AY11" s="27">
        <f>'しくみ_年'!AY10*'しくみ_年'!AY3+'しくみ_年'!AY14</f>
        <v/>
      </c>
      <c r="AZ11" s="27">
        <f>'しくみ_年'!AZ10*'しくみ_年'!AZ3+'しくみ_年'!AZ14</f>
        <v/>
      </c>
      <c r="BA11" s="27">
        <f>'しくみ_年'!BA10*'しくみ_年'!BA3+'しくみ_年'!BA14</f>
        <v/>
      </c>
      <c r="BB11" s="27">
        <f>'しくみ_年'!BB10*'しくみ_年'!BB3+'しくみ_年'!BB14</f>
        <v/>
      </c>
      <c r="BC11" s="27">
        <f>'しくみ_年'!BC10*'しくみ_年'!BC3+'しくみ_年'!BC14</f>
        <v/>
      </c>
      <c r="BD11" s="27">
        <f>'しくみ_年'!BD10*'しくみ_年'!BD3+'しくみ_年'!BD14</f>
        <v/>
      </c>
      <c r="BE11" s="27">
        <f>'しくみ_年'!BE10*'しくみ_年'!BE3+'しくみ_年'!BE14</f>
        <v/>
      </c>
      <c r="BF11" s="27">
        <f>'しくみ_年'!BF10*'しくみ_年'!BF3+'しくみ_年'!BF14</f>
        <v/>
      </c>
      <c r="BG11" s="27">
        <f>'しくみ_年'!BG10*'しくみ_年'!BG3+'しくみ_年'!BG14</f>
        <v/>
      </c>
      <c r="BH11" s="27">
        <f>'しくみ_年'!BH10*'しくみ_年'!BH3+'しくみ_年'!BH14</f>
        <v/>
      </c>
      <c r="BI11" s="27">
        <f>'しくみ_年'!BI10*'しくみ_年'!BI3+'しくみ_年'!BI14</f>
        <v/>
      </c>
      <c r="BJ11" s="27">
        <f>'しくみ_年'!BJ10*'しくみ_年'!BJ3+'しくみ_年'!BJ14</f>
        <v/>
      </c>
      <c r="BK11" s="27">
        <f>'しくみ_年'!BK10*'しくみ_年'!BK3+'しくみ_年'!BK14</f>
        <v/>
      </c>
      <c r="BL11" s="27">
        <f>'しくみ_年'!BL10*'しくみ_年'!BL3+'しくみ_年'!BL14</f>
        <v/>
      </c>
      <c r="BM11" s="27">
        <f>'しくみ_年'!BM10*'しくみ_年'!BM3+'しくみ_年'!BM14</f>
        <v/>
      </c>
      <c r="BN11" s="27">
        <f>'しくみ_年'!BN10*'しくみ_年'!BN3+'しくみ_年'!BN14</f>
        <v/>
      </c>
      <c r="BO11" s="27">
        <f>'しくみ_年'!BO10*'しくみ_年'!BO3+'しくみ_年'!BO14</f>
        <v/>
      </c>
    </row>
    <row r="12">
      <c r="A12" s="5" t="inlineStr">
        <is>
          <t>賞与</t>
        </is>
      </c>
      <c r="B12" s="27">
        <f>'しくみ_年'!B11*'しくみ_年'!B3</f>
        <v/>
      </c>
      <c r="C12" s="27">
        <f>'しくみ_年'!C11*'しくみ_年'!C3</f>
        <v/>
      </c>
      <c r="D12" s="27">
        <f>'しくみ_年'!D11*'しくみ_年'!D3</f>
        <v/>
      </c>
      <c r="E12" s="27">
        <f>'しくみ_年'!E11*'しくみ_年'!E3</f>
        <v/>
      </c>
      <c r="F12" s="27">
        <f>'しくみ_年'!F11*'しくみ_年'!F3</f>
        <v/>
      </c>
      <c r="G12" s="27">
        <f>'しくみ_年'!G11*'しくみ_年'!G3</f>
        <v/>
      </c>
      <c r="H12" s="27">
        <f>'しくみ_年'!H11*'しくみ_年'!H3</f>
        <v/>
      </c>
      <c r="I12" s="27">
        <f>'しくみ_年'!I11*'しくみ_年'!I3</f>
        <v/>
      </c>
      <c r="J12" s="27">
        <f>'しくみ_年'!J11*'しくみ_年'!J3</f>
        <v/>
      </c>
      <c r="K12" s="27">
        <f>'しくみ_年'!K11*'しくみ_年'!K3</f>
        <v/>
      </c>
      <c r="L12" s="27">
        <f>'しくみ_年'!L11*'しくみ_年'!L3</f>
        <v/>
      </c>
      <c r="M12" s="27">
        <f>'しくみ_年'!M11*'しくみ_年'!M3</f>
        <v/>
      </c>
      <c r="N12" s="27">
        <f>'しくみ_年'!N11*'しくみ_年'!N3</f>
        <v/>
      </c>
      <c r="O12" s="27">
        <f>'しくみ_年'!O11*'しくみ_年'!O3</f>
        <v/>
      </c>
      <c r="P12" s="27">
        <f>'しくみ_年'!P11*'しくみ_年'!P3</f>
        <v/>
      </c>
      <c r="Q12" s="27">
        <f>'しくみ_年'!Q11*'しくみ_年'!Q3</f>
        <v/>
      </c>
      <c r="R12" s="27">
        <f>'しくみ_年'!R11*'しくみ_年'!R3</f>
        <v/>
      </c>
      <c r="S12" s="27">
        <f>'しくみ_年'!S11*'しくみ_年'!S3</f>
        <v/>
      </c>
      <c r="T12" s="27">
        <f>'しくみ_年'!T11*'しくみ_年'!T3</f>
        <v/>
      </c>
      <c r="U12" s="27">
        <f>'しくみ_年'!U11*'しくみ_年'!U3</f>
        <v/>
      </c>
      <c r="V12" s="27">
        <f>'しくみ_年'!V11*'しくみ_年'!V3</f>
        <v/>
      </c>
      <c r="W12" s="27">
        <f>'しくみ_年'!W11*'しくみ_年'!W3</f>
        <v/>
      </c>
      <c r="X12" s="27">
        <f>'しくみ_年'!X11*'しくみ_年'!X3</f>
        <v/>
      </c>
      <c r="Y12" s="27">
        <f>'しくみ_年'!Y11*'しくみ_年'!Y3</f>
        <v/>
      </c>
      <c r="Z12" s="27">
        <f>'しくみ_年'!Z11*'しくみ_年'!Z3</f>
        <v/>
      </c>
      <c r="AA12" s="27">
        <f>'しくみ_年'!AA11*'しくみ_年'!AA3</f>
        <v/>
      </c>
      <c r="AB12" s="27">
        <f>'しくみ_年'!AB11*'しくみ_年'!AB3</f>
        <v/>
      </c>
      <c r="AC12" s="27">
        <f>'しくみ_年'!AC11*'しくみ_年'!AC3</f>
        <v/>
      </c>
      <c r="AD12" s="27">
        <f>'しくみ_年'!AD11*'しくみ_年'!AD3</f>
        <v/>
      </c>
      <c r="AE12" s="27">
        <f>'しくみ_年'!AE11*'しくみ_年'!AE3</f>
        <v/>
      </c>
      <c r="AF12" s="27">
        <f>'しくみ_年'!AF11*'しくみ_年'!AF3</f>
        <v/>
      </c>
      <c r="AG12" s="27">
        <f>'しくみ_年'!AG11*'しくみ_年'!AG3</f>
        <v/>
      </c>
      <c r="AH12" s="27">
        <f>'しくみ_年'!AH11*'しくみ_年'!AH3</f>
        <v/>
      </c>
      <c r="AI12" s="27">
        <f>'しくみ_年'!AI11*'しくみ_年'!AI3</f>
        <v/>
      </c>
      <c r="AJ12" s="27">
        <f>'しくみ_年'!AJ11*'しくみ_年'!AJ3</f>
        <v/>
      </c>
      <c r="AK12" s="27">
        <f>'しくみ_年'!AK11*'しくみ_年'!AK3</f>
        <v/>
      </c>
      <c r="AL12" s="27">
        <f>'しくみ_年'!AL11*'しくみ_年'!AL3</f>
        <v/>
      </c>
      <c r="AM12" s="27">
        <f>'しくみ_年'!AM11*'しくみ_年'!AM3</f>
        <v/>
      </c>
      <c r="AN12" s="27">
        <f>'しくみ_年'!AN11*'しくみ_年'!AN3</f>
        <v/>
      </c>
      <c r="AO12" s="27">
        <f>'しくみ_年'!AO11*'しくみ_年'!AO3</f>
        <v/>
      </c>
      <c r="AP12" s="27">
        <f>'しくみ_年'!AP11*'しくみ_年'!AP3</f>
        <v/>
      </c>
      <c r="AQ12" s="27">
        <f>'しくみ_年'!AQ11*'しくみ_年'!AQ3</f>
        <v/>
      </c>
      <c r="AR12" s="27">
        <f>'しくみ_年'!AR11*'しくみ_年'!AR3</f>
        <v/>
      </c>
      <c r="AS12" s="27">
        <f>'しくみ_年'!AS11*'しくみ_年'!AS3</f>
        <v/>
      </c>
      <c r="AT12" s="27">
        <f>'しくみ_年'!AT11*'しくみ_年'!AT3</f>
        <v/>
      </c>
      <c r="AU12" s="27">
        <f>'しくみ_年'!AU11*'しくみ_年'!AU3</f>
        <v/>
      </c>
      <c r="AV12" s="27">
        <f>'しくみ_年'!AV11*'しくみ_年'!AV3</f>
        <v/>
      </c>
      <c r="AW12" s="27">
        <f>'しくみ_年'!AW11*'しくみ_年'!AW3</f>
        <v/>
      </c>
      <c r="AX12" s="27">
        <f>'しくみ_年'!AX11*'しくみ_年'!AX3</f>
        <v/>
      </c>
      <c r="AY12" s="27">
        <f>'しくみ_年'!AY11*'しくみ_年'!AY3</f>
        <v/>
      </c>
      <c r="AZ12" s="27">
        <f>'しくみ_年'!AZ11*'しくみ_年'!AZ3</f>
        <v/>
      </c>
      <c r="BA12" s="27">
        <f>'しくみ_年'!BA11*'しくみ_年'!BA3</f>
        <v/>
      </c>
      <c r="BB12" s="27">
        <f>'しくみ_年'!BB11*'しくみ_年'!BB3</f>
        <v/>
      </c>
      <c r="BC12" s="27">
        <f>'しくみ_年'!BC11*'しくみ_年'!BC3</f>
        <v/>
      </c>
      <c r="BD12" s="27">
        <f>'しくみ_年'!BD11*'しくみ_年'!BD3</f>
        <v/>
      </c>
      <c r="BE12" s="27">
        <f>'しくみ_年'!BE11*'しくみ_年'!BE3</f>
        <v/>
      </c>
      <c r="BF12" s="27">
        <f>'しくみ_年'!BF11*'しくみ_年'!BF3</f>
        <v/>
      </c>
      <c r="BG12" s="27">
        <f>'しくみ_年'!BG11*'しくみ_年'!BG3</f>
        <v/>
      </c>
      <c r="BH12" s="27">
        <f>'しくみ_年'!BH11*'しくみ_年'!BH3</f>
        <v/>
      </c>
      <c r="BI12" s="27">
        <f>'しくみ_年'!BI11*'しくみ_年'!BI3</f>
        <v/>
      </c>
      <c r="BJ12" s="27">
        <f>'しくみ_年'!BJ11*'しくみ_年'!BJ3</f>
        <v/>
      </c>
      <c r="BK12" s="27">
        <f>'しくみ_年'!BK11*'しくみ_年'!BK3</f>
        <v/>
      </c>
      <c r="BL12" s="27">
        <f>'しくみ_年'!BL11*'しくみ_年'!BL3</f>
        <v/>
      </c>
      <c r="BM12" s="27">
        <f>'しくみ_年'!BM11*'しくみ_年'!BM3</f>
        <v/>
      </c>
      <c r="BN12" s="27">
        <f>'しくみ_年'!BN11*'しくみ_年'!BN3</f>
        <v/>
      </c>
      <c r="BO12" s="27">
        <f>'しくみ_年'!BO11*'しくみ_年'!BO3</f>
        <v/>
      </c>
    </row>
    <row r="13">
      <c r="A13" s="5" t="inlineStr">
        <is>
          <t>副業</t>
        </is>
      </c>
      <c r="B13" s="27">
        <f>'しくみ_年'!B12</f>
        <v/>
      </c>
      <c r="C13" s="27">
        <f>'しくみ_年'!C12</f>
        <v/>
      </c>
      <c r="D13" s="27">
        <f>'しくみ_年'!D12</f>
        <v/>
      </c>
      <c r="E13" s="27">
        <f>'しくみ_年'!E12</f>
        <v/>
      </c>
      <c r="F13" s="27">
        <f>'しくみ_年'!F12</f>
        <v/>
      </c>
      <c r="G13" s="27">
        <f>'しくみ_年'!G12</f>
        <v/>
      </c>
      <c r="H13" s="27">
        <f>'しくみ_年'!H12</f>
        <v/>
      </c>
      <c r="I13" s="27">
        <f>'しくみ_年'!I12</f>
        <v/>
      </c>
      <c r="J13" s="27">
        <f>'しくみ_年'!J12</f>
        <v/>
      </c>
      <c r="K13" s="27">
        <f>'しくみ_年'!K12</f>
        <v/>
      </c>
      <c r="L13" s="27">
        <f>'しくみ_年'!L12</f>
        <v/>
      </c>
      <c r="M13" s="27">
        <f>'しくみ_年'!M12</f>
        <v/>
      </c>
      <c r="N13" s="27">
        <f>'しくみ_年'!N12</f>
        <v/>
      </c>
      <c r="O13" s="27">
        <f>'しくみ_年'!O12</f>
        <v/>
      </c>
      <c r="P13" s="27">
        <f>'しくみ_年'!P12</f>
        <v/>
      </c>
      <c r="Q13" s="27">
        <f>'しくみ_年'!Q12</f>
        <v/>
      </c>
      <c r="R13" s="27">
        <f>'しくみ_年'!R12</f>
        <v/>
      </c>
      <c r="S13" s="27">
        <f>'しくみ_年'!S12</f>
        <v/>
      </c>
      <c r="T13" s="27">
        <f>'しくみ_年'!T12</f>
        <v/>
      </c>
      <c r="U13" s="27">
        <f>'しくみ_年'!U12</f>
        <v/>
      </c>
      <c r="V13" s="27">
        <f>'しくみ_年'!V12</f>
        <v/>
      </c>
      <c r="W13" s="27">
        <f>'しくみ_年'!W12</f>
        <v/>
      </c>
      <c r="X13" s="27">
        <f>'しくみ_年'!X12</f>
        <v/>
      </c>
      <c r="Y13" s="27">
        <f>'しくみ_年'!Y12</f>
        <v/>
      </c>
      <c r="Z13" s="27">
        <f>'しくみ_年'!Z12</f>
        <v/>
      </c>
      <c r="AA13" s="27">
        <f>'しくみ_年'!AA12</f>
        <v/>
      </c>
      <c r="AB13" s="27">
        <f>'しくみ_年'!AB12</f>
        <v/>
      </c>
      <c r="AC13" s="27">
        <f>'しくみ_年'!AC12</f>
        <v/>
      </c>
      <c r="AD13" s="27">
        <f>'しくみ_年'!AD12</f>
        <v/>
      </c>
      <c r="AE13" s="27">
        <f>'しくみ_年'!AE12</f>
        <v/>
      </c>
      <c r="AF13" s="27">
        <f>'しくみ_年'!AF12</f>
        <v/>
      </c>
      <c r="AG13" s="27">
        <f>'しくみ_年'!AG12</f>
        <v/>
      </c>
      <c r="AH13" s="27">
        <f>'しくみ_年'!AH12</f>
        <v/>
      </c>
      <c r="AI13" s="27">
        <f>'しくみ_年'!AI12</f>
        <v/>
      </c>
      <c r="AJ13" s="27">
        <f>'しくみ_年'!AJ12</f>
        <v/>
      </c>
      <c r="AK13" s="27">
        <f>'しくみ_年'!AK12</f>
        <v/>
      </c>
      <c r="AL13" s="27">
        <f>'しくみ_年'!AL12</f>
        <v/>
      </c>
      <c r="AM13" s="27">
        <f>'しくみ_年'!AM12</f>
        <v/>
      </c>
      <c r="AN13" s="27">
        <f>'しくみ_年'!AN12</f>
        <v/>
      </c>
      <c r="AO13" s="27">
        <f>'しくみ_年'!AO12</f>
        <v/>
      </c>
      <c r="AP13" s="27">
        <f>'しくみ_年'!AP12</f>
        <v/>
      </c>
      <c r="AQ13" s="27">
        <f>'しくみ_年'!AQ12</f>
        <v/>
      </c>
      <c r="AR13" s="27">
        <f>'しくみ_年'!AR12</f>
        <v/>
      </c>
      <c r="AS13" s="27">
        <f>'しくみ_年'!AS12</f>
        <v/>
      </c>
      <c r="AT13" s="27">
        <f>'しくみ_年'!AT12</f>
        <v/>
      </c>
      <c r="AU13" s="27">
        <f>'しくみ_年'!AU12</f>
        <v/>
      </c>
      <c r="AV13" s="27">
        <f>'しくみ_年'!AV12</f>
        <v/>
      </c>
      <c r="AW13" s="27">
        <f>'しくみ_年'!AW12</f>
        <v/>
      </c>
      <c r="AX13" s="27">
        <f>'しくみ_年'!AX12</f>
        <v/>
      </c>
      <c r="AY13" s="27">
        <f>'しくみ_年'!AY12</f>
        <v/>
      </c>
      <c r="AZ13" s="27">
        <f>'しくみ_年'!AZ12</f>
        <v/>
      </c>
      <c r="BA13" s="27">
        <f>'しくみ_年'!BA12</f>
        <v/>
      </c>
      <c r="BB13" s="27">
        <f>'しくみ_年'!BB12</f>
        <v/>
      </c>
      <c r="BC13" s="27">
        <f>'しくみ_年'!BC12</f>
        <v/>
      </c>
      <c r="BD13" s="27">
        <f>'しくみ_年'!BD12</f>
        <v/>
      </c>
      <c r="BE13" s="27">
        <f>'しくみ_年'!BE12</f>
        <v/>
      </c>
      <c r="BF13" s="27">
        <f>'しくみ_年'!BF12</f>
        <v/>
      </c>
      <c r="BG13" s="27">
        <f>'しくみ_年'!BG12</f>
        <v/>
      </c>
      <c r="BH13" s="27">
        <f>'しくみ_年'!BH12</f>
        <v/>
      </c>
      <c r="BI13" s="27">
        <f>'しくみ_年'!BI12</f>
        <v/>
      </c>
      <c r="BJ13" s="27">
        <f>'しくみ_年'!BJ12</f>
        <v/>
      </c>
      <c r="BK13" s="27">
        <f>'しくみ_年'!BK12</f>
        <v/>
      </c>
      <c r="BL13" s="27">
        <f>'しくみ_年'!BL12</f>
        <v/>
      </c>
      <c r="BM13" s="27">
        <f>'しくみ_年'!BM12</f>
        <v/>
      </c>
      <c r="BN13" s="27">
        <f>'しくみ_年'!BN12</f>
        <v/>
      </c>
      <c r="BO13" s="27">
        <f>'しくみ_年'!BO12</f>
        <v/>
      </c>
    </row>
    <row r="14">
      <c r="A14" s="5" t="inlineStr">
        <is>
          <t>育休・産休の給付金</t>
        </is>
      </c>
      <c r="B14" s="27">
        <f>'しくみ_年'!B15</f>
        <v/>
      </c>
      <c r="C14" s="27">
        <f>'しくみ_年'!C15</f>
        <v/>
      </c>
      <c r="D14" s="27">
        <f>'しくみ_年'!D15</f>
        <v/>
      </c>
      <c r="E14" s="27">
        <f>'しくみ_年'!E15</f>
        <v/>
      </c>
      <c r="F14" s="27">
        <f>'しくみ_年'!F15</f>
        <v/>
      </c>
      <c r="G14" s="27">
        <f>'しくみ_年'!G15</f>
        <v/>
      </c>
      <c r="H14" s="27">
        <f>'しくみ_年'!H15</f>
        <v/>
      </c>
      <c r="I14" s="27">
        <f>'しくみ_年'!I15</f>
        <v/>
      </c>
      <c r="J14" s="27">
        <f>'しくみ_年'!J15</f>
        <v/>
      </c>
      <c r="K14" s="27">
        <f>'しくみ_年'!K15</f>
        <v/>
      </c>
      <c r="L14" s="27">
        <f>'しくみ_年'!L15</f>
        <v/>
      </c>
      <c r="M14" s="27">
        <f>'しくみ_年'!M15</f>
        <v/>
      </c>
      <c r="N14" s="27">
        <f>'しくみ_年'!N15</f>
        <v/>
      </c>
      <c r="O14" s="27">
        <f>'しくみ_年'!O15</f>
        <v/>
      </c>
      <c r="P14" s="27">
        <f>'しくみ_年'!P15</f>
        <v/>
      </c>
      <c r="Q14" s="27">
        <f>'しくみ_年'!Q15</f>
        <v/>
      </c>
      <c r="R14" s="27">
        <f>'しくみ_年'!R15</f>
        <v/>
      </c>
      <c r="S14" s="27">
        <f>'しくみ_年'!S15</f>
        <v/>
      </c>
      <c r="T14" s="27">
        <f>'しくみ_年'!T15</f>
        <v/>
      </c>
      <c r="U14" s="27">
        <f>'しくみ_年'!U15</f>
        <v/>
      </c>
      <c r="V14" s="27">
        <f>'しくみ_年'!V15</f>
        <v/>
      </c>
      <c r="W14" s="27">
        <f>'しくみ_年'!W15</f>
        <v/>
      </c>
      <c r="X14" s="27">
        <f>'しくみ_年'!X15</f>
        <v/>
      </c>
      <c r="Y14" s="27">
        <f>'しくみ_年'!Y15</f>
        <v/>
      </c>
      <c r="Z14" s="27">
        <f>'しくみ_年'!Z15</f>
        <v/>
      </c>
      <c r="AA14" s="27">
        <f>'しくみ_年'!AA15</f>
        <v/>
      </c>
      <c r="AB14" s="27">
        <f>'しくみ_年'!AB15</f>
        <v/>
      </c>
      <c r="AC14" s="27">
        <f>'しくみ_年'!AC15</f>
        <v/>
      </c>
      <c r="AD14" s="27">
        <f>'しくみ_年'!AD15</f>
        <v/>
      </c>
      <c r="AE14" s="27">
        <f>'しくみ_年'!AE15</f>
        <v/>
      </c>
      <c r="AF14" s="27">
        <f>'しくみ_年'!AF15</f>
        <v/>
      </c>
      <c r="AG14" s="27">
        <f>'しくみ_年'!AG15</f>
        <v/>
      </c>
      <c r="AH14" s="27">
        <f>'しくみ_年'!AH15</f>
        <v/>
      </c>
      <c r="AI14" s="27">
        <f>'しくみ_年'!AI15</f>
        <v/>
      </c>
      <c r="AJ14" s="27">
        <f>'しくみ_年'!AJ15</f>
        <v/>
      </c>
      <c r="AK14" s="27">
        <f>'しくみ_年'!AK15</f>
        <v/>
      </c>
      <c r="AL14" s="27">
        <f>'しくみ_年'!AL15</f>
        <v/>
      </c>
      <c r="AM14" s="27">
        <f>'しくみ_年'!AM15</f>
        <v/>
      </c>
      <c r="AN14" s="27">
        <f>'しくみ_年'!AN15</f>
        <v/>
      </c>
      <c r="AO14" s="27">
        <f>'しくみ_年'!AO15</f>
        <v/>
      </c>
      <c r="AP14" s="27">
        <f>'しくみ_年'!AP15</f>
        <v/>
      </c>
      <c r="AQ14" s="27">
        <f>'しくみ_年'!AQ15</f>
        <v/>
      </c>
      <c r="AR14" s="27">
        <f>'しくみ_年'!AR15</f>
        <v/>
      </c>
      <c r="AS14" s="27">
        <f>'しくみ_年'!AS15</f>
        <v/>
      </c>
      <c r="AT14" s="27">
        <f>'しくみ_年'!AT15</f>
        <v/>
      </c>
      <c r="AU14" s="27">
        <f>'しくみ_年'!AU15</f>
        <v/>
      </c>
      <c r="AV14" s="27">
        <f>'しくみ_年'!AV15</f>
        <v/>
      </c>
      <c r="AW14" s="27">
        <f>'しくみ_年'!AW15</f>
        <v/>
      </c>
      <c r="AX14" s="27">
        <f>'しくみ_年'!AX15</f>
        <v/>
      </c>
      <c r="AY14" s="27">
        <f>'しくみ_年'!AY15</f>
        <v/>
      </c>
      <c r="AZ14" s="27">
        <f>'しくみ_年'!AZ15</f>
        <v/>
      </c>
      <c r="BA14" s="27">
        <f>'しくみ_年'!BA15</f>
        <v/>
      </c>
      <c r="BB14" s="27">
        <f>'しくみ_年'!BB15</f>
        <v/>
      </c>
      <c r="BC14" s="27">
        <f>'しくみ_年'!BC15</f>
        <v/>
      </c>
      <c r="BD14" s="27">
        <f>'しくみ_年'!BD15</f>
        <v/>
      </c>
      <c r="BE14" s="27">
        <f>'しくみ_年'!BE15</f>
        <v/>
      </c>
      <c r="BF14" s="27">
        <f>'しくみ_年'!BF15</f>
        <v/>
      </c>
      <c r="BG14" s="27">
        <f>'しくみ_年'!BG15</f>
        <v/>
      </c>
      <c r="BH14" s="27">
        <f>'しくみ_年'!BH15</f>
        <v/>
      </c>
      <c r="BI14" s="27">
        <f>'しくみ_年'!BI15</f>
        <v/>
      </c>
      <c r="BJ14" s="27">
        <f>'しくみ_年'!BJ15</f>
        <v/>
      </c>
      <c r="BK14" s="27">
        <f>'しくみ_年'!BK15</f>
        <v/>
      </c>
      <c r="BL14" s="27">
        <f>'しくみ_年'!BL15</f>
        <v/>
      </c>
      <c r="BM14" s="27">
        <f>'しくみ_年'!BM15</f>
        <v/>
      </c>
      <c r="BN14" s="27">
        <f>'しくみ_年'!BN15</f>
        <v/>
      </c>
      <c r="BO14" s="27">
        <f>'しくみ_年'!BO15</f>
        <v/>
      </c>
    </row>
    <row r="15">
      <c r="A15" s="5" t="inlineStr">
        <is>
          <t>一時金など</t>
        </is>
      </c>
      <c r="B15" s="27">
        <f>'しくみ_年'!B16</f>
        <v/>
      </c>
      <c r="C15" s="27">
        <f>'しくみ_年'!C16</f>
        <v/>
      </c>
      <c r="D15" s="27">
        <f>'しくみ_年'!D16</f>
        <v/>
      </c>
      <c r="E15" s="27">
        <f>'しくみ_年'!E16</f>
        <v/>
      </c>
      <c r="F15" s="27">
        <f>'しくみ_年'!F16</f>
        <v/>
      </c>
      <c r="G15" s="27">
        <f>'しくみ_年'!G16</f>
        <v/>
      </c>
      <c r="H15" s="27">
        <f>'しくみ_年'!H16</f>
        <v/>
      </c>
      <c r="I15" s="27">
        <f>'しくみ_年'!I16</f>
        <v/>
      </c>
      <c r="J15" s="27">
        <f>'しくみ_年'!J16</f>
        <v/>
      </c>
      <c r="K15" s="27">
        <f>'しくみ_年'!K16</f>
        <v/>
      </c>
      <c r="L15" s="27">
        <f>'しくみ_年'!L16</f>
        <v/>
      </c>
      <c r="M15" s="27">
        <f>'しくみ_年'!M16</f>
        <v/>
      </c>
      <c r="N15" s="27">
        <f>'しくみ_年'!N16</f>
        <v/>
      </c>
      <c r="O15" s="27">
        <f>'しくみ_年'!O16</f>
        <v/>
      </c>
      <c r="P15" s="27">
        <f>'しくみ_年'!P16</f>
        <v/>
      </c>
      <c r="Q15" s="27">
        <f>'しくみ_年'!Q16</f>
        <v/>
      </c>
      <c r="R15" s="27">
        <f>'しくみ_年'!R16</f>
        <v/>
      </c>
      <c r="S15" s="27">
        <f>'しくみ_年'!S16</f>
        <v/>
      </c>
      <c r="T15" s="27">
        <f>'しくみ_年'!T16</f>
        <v/>
      </c>
      <c r="U15" s="27">
        <f>'しくみ_年'!U16</f>
        <v/>
      </c>
      <c r="V15" s="27">
        <f>'しくみ_年'!V16</f>
        <v/>
      </c>
      <c r="W15" s="27">
        <f>'しくみ_年'!W16</f>
        <v/>
      </c>
      <c r="X15" s="27">
        <f>'しくみ_年'!X16</f>
        <v/>
      </c>
      <c r="Y15" s="27">
        <f>'しくみ_年'!Y16</f>
        <v/>
      </c>
      <c r="Z15" s="27">
        <f>'しくみ_年'!Z16</f>
        <v/>
      </c>
      <c r="AA15" s="27">
        <f>'しくみ_年'!AA16</f>
        <v/>
      </c>
      <c r="AB15" s="27">
        <f>'しくみ_年'!AB16</f>
        <v/>
      </c>
      <c r="AC15" s="27">
        <f>'しくみ_年'!AC16</f>
        <v/>
      </c>
      <c r="AD15" s="27">
        <f>'しくみ_年'!AD16</f>
        <v/>
      </c>
      <c r="AE15" s="27">
        <f>'しくみ_年'!AE16</f>
        <v/>
      </c>
      <c r="AF15" s="27">
        <f>'しくみ_年'!AF16</f>
        <v/>
      </c>
      <c r="AG15" s="27">
        <f>'しくみ_年'!AG16</f>
        <v/>
      </c>
      <c r="AH15" s="27">
        <f>'しくみ_年'!AH16</f>
        <v/>
      </c>
      <c r="AI15" s="27">
        <f>'しくみ_年'!AI16</f>
        <v/>
      </c>
      <c r="AJ15" s="27">
        <f>'しくみ_年'!AJ16</f>
        <v/>
      </c>
      <c r="AK15" s="27">
        <f>'しくみ_年'!AK16</f>
        <v/>
      </c>
      <c r="AL15" s="27">
        <f>'しくみ_年'!AL16</f>
        <v/>
      </c>
      <c r="AM15" s="27">
        <f>'しくみ_年'!AM16</f>
        <v/>
      </c>
      <c r="AN15" s="27">
        <f>'しくみ_年'!AN16</f>
        <v/>
      </c>
      <c r="AO15" s="27">
        <f>'しくみ_年'!AO16</f>
        <v/>
      </c>
      <c r="AP15" s="27">
        <f>'しくみ_年'!AP16</f>
        <v/>
      </c>
      <c r="AQ15" s="27">
        <f>'しくみ_年'!AQ16</f>
        <v/>
      </c>
      <c r="AR15" s="27">
        <f>'しくみ_年'!AR16</f>
        <v/>
      </c>
      <c r="AS15" s="27">
        <f>'しくみ_年'!AS16</f>
        <v/>
      </c>
      <c r="AT15" s="27">
        <f>'しくみ_年'!AT16</f>
        <v/>
      </c>
      <c r="AU15" s="27">
        <f>'しくみ_年'!AU16</f>
        <v/>
      </c>
      <c r="AV15" s="27">
        <f>'しくみ_年'!AV16</f>
        <v/>
      </c>
      <c r="AW15" s="27">
        <f>'しくみ_年'!AW16</f>
        <v/>
      </c>
      <c r="AX15" s="27">
        <f>'しくみ_年'!AX16</f>
        <v/>
      </c>
      <c r="AY15" s="27">
        <f>'しくみ_年'!AY16</f>
        <v/>
      </c>
      <c r="AZ15" s="27">
        <f>'しくみ_年'!AZ16</f>
        <v/>
      </c>
      <c r="BA15" s="27">
        <f>'しくみ_年'!BA16</f>
        <v/>
      </c>
      <c r="BB15" s="27">
        <f>'しくみ_年'!BB16</f>
        <v/>
      </c>
      <c r="BC15" s="27">
        <f>'しくみ_年'!BC16</f>
        <v/>
      </c>
      <c r="BD15" s="27">
        <f>'しくみ_年'!BD16</f>
        <v/>
      </c>
      <c r="BE15" s="27">
        <f>'しくみ_年'!BE16</f>
        <v/>
      </c>
      <c r="BF15" s="27">
        <f>'しくみ_年'!BF16</f>
        <v/>
      </c>
      <c r="BG15" s="27">
        <f>'しくみ_年'!BG16</f>
        <v/>
      </c>
      <c r="BH15" s="27">
        <f>'しくみ_年'!BH16</f>
        <v/>
      </c>
      <c r="BI15" s="27">
        <f>'しくみ_年'!BI16</f>
        <v/>
      </c>
      <c r="BJ15" s="27">
        <f>'しくみ_年'!BJ16</f>
        <v/>
      </c>
      <c r="BK15" s="27">
        <f>'しくみ_年'!BK16</f>
        <v/>
      </c>
      <c r="BL15" s="27">
        <f>'しくみ_年'!BL16</f>
        <v/>
      </c>
      <c r="BM15" s="27">
        <f>'しくみ_年'!BM16</f>
        <v/>
      </c>
      <c r="BN15" s="27">
        <f>'しくみ_年'!BN16</f>
        <v/>
      </c>
      <c r="BO15" s="27">
        <f>'しくみ_年'!BO16</f>
        <v/>
      </c>
    </row>
    <row r="16">
      <c r="A16" s="5" t="inlineStr">
        <is>
          <t>児童手当</t>
        </is>
      </c>
      <c r="B16" s="27">
        <f>'しくみ_年'!B17</f>
        <v/>
      </c>
      <c r="C16" s="27">
        <f>'しくみ_年'!C17</f>
        <v/>
      </c>
      <c r="D16" s="27">
        <f>'しくみ_年'!D17</f>
        <v/>
      </c>
      <c r="E16" s="27">
        <f>'しくみ_年'!E17</f>
        <v/>
      </c>
      <c r="F16" s="27">
        <f>'しくみ_年'!F17</f>
        <v/>
      </c>
      <c r="G16" s="27">
        <f>'しくみ_年'!G17</f>
        <v/>
      </c>
      <c r="H16" s="27">
        <f>'しくみ_年'!H17</f>
        <v/>
      </c>
      <c r="I16" s="27">
        <f>'しくみ_年'!I17</f>
        <v/>
      </c>
      <c r="J16" s="27">
        <f>'しくみ_年'!J17</f>
        <v/>
      </c>
      <c r="K16" s="27">
        <f>'しくみ_年'!K17</f>
        <v/>
      </c>
      <c r="L16" s="27">
        <f>'しくみ_年'!L17</f>
        <v/>
      </c>
      <c r="M16" s="27">
        <f>'しくみ_年'!M17</f>
        <v/>
      </c>
      <c r="N16" s="27">
        <f>'しくみ_年'!N17</f>
        <v/>
      </c>
      <c r="O16" s="27">
        <f>'しくみ_年'!O17</f>
        <v/>
      </c>
      <c r="P16" s="27">
        <f>'しくみ_年'!P17</f>
        <v/>
      </c>
      <c r="Q16" s="27">
        <f>'しくみ_年'!Q17</f>
        <v/>
      </c>
      <c r="R16" s="27">
        <f>'しくみ_年'!R17</f>
        <v/>
      </c>
      <c r="S16" s="27">
        <f>'しくみ_年'!S17</f>
        <v/>
      </c>
      <c r="T16" s="27">
        <f>'しくみ_年'!T17</f>
        <v/>
      </c>
      <c r="U16" s="27">
        <f>'しくみ_年'!U17</f>
        <v/>
      </c>
      <c r="V16" s="27">
        <f>'しくみ_年'!V17</f>
        <v/>
      </c>
      <c r="W16" s="27">
        <f>'しくみ_年'!W17</f>
        <v/>
      </c>
      <c r="X16" s="27">
        <f>'しくみ_年'!X17</f>
        <v/>
      </c>
      <c r="Y16" s="27">
        <f>'しくみ_年'!Y17</f>
        <v/>
      </c>
      <c r="Z16" s="27">
        <f>'しくみ_年'!Z17</f>
        <v/>
      </c>
      <c r="AA16" s="27">
        <f>'しくみ_年'!AA17</f>
        <v/>
      </c>
      <c r="AB16" s="27">
        <f>'しくみ_年'!AB17</f>
        <v/>
      </c>
      <c r="AC16" s="27">
        <f>'しくみ_年'!AC17</f>
        <v/>
      </c>
      <c r="AD16" s="27">
        <f>'しくみ_年'!AD17</f>
        <v/>
      </c>
      <c r="AE16" s="27">
        <f>'しくみ_年'!AE17</f>
        <v/>
      </c>
      <c r="AF16" s="27">
        <f>'しくみ_年'!AF17</f>
        <v/>
      </c>
      <c r="AG16" s="27">
        <f>'しくみ_年'!AG17</f>
        <v/>
      </c>
      <c r="AH16" s="27">
        <f>'しくみ_年'!AH17</f>
        <v/>
      </c>
      <c r="AI16" s="27">
        <f>'しくみ_年'!AI17</f>
        <v/>
      </c>
      <c r="AJ16" s="27">
        <f>'しくみ_年'!AJ17</f>
        <v/>
      </c>
      <c r="AK16" s="27">
        <f>'しくみ_年'!AK17</f>
        <v/>
      </c>
      <c r="AL16" s="27">
        <f>'しくみ_年'!AL17</f>
        <v/>
      </c>
      <c r="AM16" s="27">
        <f>'しくみ_年'!AM17</f>
        <v/>
      </c>
      <c r="AN16" s="27">
        <f>'しくみ_年'!AN17</f>
        <v/>
      </c>
      <c r="AO16" s="27">
        <f>'しくみ_年'!AO17</f>
        <v/>
      </c>
      <c r="AP16" s="27">
        <f>'しくみ_年'!AP17</f>
        <v/>
      </c>
      <c r="AQ16" s="27">
        <f>'しくみ_年'!AQ17</f>
        <v/>
      </c>
      <c r="AR16" s="27">
        <f>'しくみ_年'!AR17</f>
        <v/>
      </c>
      <c r="AS16" s="27">
        <f>'しくみ_年'!AS17</f>
        <v/>
      </c>
      <c r="AT16" s="27">
        <f>'しくみ_年'!AT17</f>
        <v/>
      </c>
      <c r="AU16" s="27">
        <f>'しくみ_年'!AU17</f>
        <v/>
      </c>
      <c r="AV16" s="27">
        <f>'しくみ_年'!AV17</f>
        <v/>
      </c>
      <c r="AW16" s="27">
        <f>'しくみ_年'!AW17</f>
        <v/>
      </c>
      <c r="AX16" s="27">
        <f>'しくみ_年'!AX17</f>
        <v/>
      </c>
      <c r="AY16" s="27">
        <f>'しくみ_年'!AY17</f>
        <v/>
      </c>
      <c r="AZ16" s="27">
        <f>'しくみ_年'!AZ17</f>
        <v/>
      </c>
      <c r="BA16" s="27">
        <f>'しくみ_年'!BA17</f>
        <v/>
      </c>
      <c r="BB16" s="27">
        <f>'しくみ_年'!BB17</f>
        <v/>
      </c>
      <c r="BC16" s="27">
        <f>'しくみ_年'!BC17</f>
        <v/>
      </c>
      <c r="BD16" s="27">
        <f>'しくみ_年'!BD17</f>
        <v/>
      </c>
      <c r="BE16" s="27">
        <f>'しくみ_年'!BE17</f>
        <v/>
      </c>
      <c r="BF16" s="27">
        <f>'しくみ_年'!BF17</f>
        <v/>
      </c>
      <c r="BG16" s="27">
        <f>'しくみ_年'!BG17</f>
        <v/>
      </c>
      <c r="BH16" s="27">
        <f>'しくみ_年'!BH17</f>
        <v/>
      </c>
      <c r="BI16" s="27">
        <f>'しくみ_年'!BI17</f>
        <v/>
      </c>
      <c r="BJ16" s="27">
        <f>'しくみ_年'!BJ17</f>
        <v/>
      </c>
      <c r="BK16" s="27">
        <f>'しくみ_年'!BK17</f>
        <v/>
      </c>
      <c r="BL16" s="27">
        <f>'しくみ_年'!BL17</f>
        <v/>
      </c>
      <c r="BM16" s="27">
        <f>'しくみ_年'!BM17</f>
        <v/>
      </c>
      <c r="BN16" s="27">
        <f>'しくみ_年'!BN17</f>
        <v/>
      </c>
      <c r="BO16" s="27">
        <f>'しくみ_年'!BO17</f>
        <v/>
      </c>
    </row>
    <row r="17">
      <c r="A17" s="6">
        <f>'入力'!$B$12&amp;"の年金"</f>
        <v/>
      </c>
      <c r="B17" s="27">
        <f>'しくみ_年'!B18*'しくみ_年'!B5</f>
        <v/>
      </c>
      <c r="C17" s="27">
        <f>'しくみ_年'!C18*'しくみ_年'!C5</f>
        <v/>
      </c>
      <c r="D17" s="27">
        <f>'しくみ_年'!D18*'しくみ_年'!D5</f>
        <v/>
      </c>
      <c r="E17" s="27">
        <f>'しくみ_年'!E18*'しくみ_年'!E5</f>
        <v/>
      </c>
      <c r="F17" s="27">
        <f>'しくみ_年'!F18*'しくみ_年'!F5</f>
        <v/>
      </c>
      <c r="G17" s="27">
        <f>'しくみ_年'!G18*'しくみ_年'!G5</f>
        <v/>
      </c>
      <c r="H17" s="27">
        <f>'しくみ_年'!H18*'しくみ_年'!H5</f>
        <v/>
      </c>
      <c r="I17" s="27">
        <f>'しくみ_年'!I18*'しくみ_年'!I5</f>
        <v/>
      </c>
      <c r="J17" s="27">
        <f>'しくみ_年'!J18*'しくみ_年'!J5</f>
        <v/>
      </c>
      <c r="K17" s="27">
        <f>'しくみ_年'!K18*'しくみ_年'!K5</f>
        <v/>
      </c>
      <c r="L17" s="27">
        <f>'しくみ_年'!L18*'しくみ_年'!L5</f>
        <v/>
      </c>
      <c r="M17" s="27">
        <f>'しくみ_年'!M18*'しくみ_年'!M5</f>
        <v/>
      </c>
      <c r="N17" s="27">
        <f>'しくみ_年'!N18*'しくみ_年'!N5</f>
        <v/>
      </c>
      <c r="O17" s="27">
        <f>'しくみ_年'!O18*'しくみ_年'!O5</f>
        <v/>
      </c>
      <c r="P17" s="27">
        <f>'しくみ_年'!P18*'しくみ_年'!P5</f>
        <v/>
      </c>
      <c r="Q17" s="27">
        <f>'しくみ_年'!Q18*'しくみ_年'!Q5</f>
        <v/>
      </c>
      <c r="R17" s="27">
        <f>'しくみ_年'!R18*'しくみ_年'!R5</f>
        <v/>
      </c>
      <c r="S17" s="27">
        <f>'しくみ_年'!S18*'しくみ_年'!S5</f>
        <v/>
      </c>
      <c r="T17" s="27">
        <f>'しくみ_年'!T18*'しくみ_年'!T5</f>
        <v/>
      </c>
      <c r="U17" s="27">
        <f>'しくみ_年'!U18*'しくみ_年'!U5</f>
        <v/>
      </c>
      <c r="V17" s="27">
        <f>'しくみ_年'!V18*'しくみ_年'!V5</f>
        <v/>
      </c>
      <c r="W17" s="27">
        <f>'しくみ_年'!W18*'しくみ_年'!W5</f>
        <v/>
      </c>
      <c r="X17" s="27">
        <f>'しくみ_年'!X18*'しくみ_年'!X5</f>
        <v/>
      </c>
      <c r="Y17" s="27">
        <f>'しくみ_年'!Y18*'しくみ_年'!Y5</f>
        <v/>
      </c>
      <c r="Z17" s="27">
        <f>'しくみ_年'!Z18*'しくみ_年'!Z5</f>
        <v/>
      </c>
      <c r="AA17" s="27">
        <f>'しくみ_年'!AA18*'しくみ_年'!AA5</f>
        <v/>
      </c>
      <c r="AB17" s="27">
        <f>'しくみ_年'!AB18*'しくみ_年'!AB5</f>
        <v/>
      </c>
      <c r="AC17" s="27">
        <f>'しくみ_年'!AC18*'しくみ_年'!AC5</f>
        <v/>
      </c>
      <c r="AD17" s="27">
        <f>'しくみ_年'!AD18*'しくみ_年'!AD5</f>
        <v/>
      </c>
      <c r="AE17" s="27">
        <f>'しくみ_年'!AE18*'しくみ_年'!AE5</f>
        <v/>
      </c>
      <c r="AF17" s="27">
        <f>'しくみ_年'!AF18*'しくみ_年'!AF5</f>
        <v/>
      </c>
      <c r="AG17" s="27">
        <f>'しくみ_年'!AG18*'しくみ_年'!AG5</f>
        <v/>
      </c>
      <c r="AH17" s="27">
        <f>'しくみ_年'!AH18*'しくみ_年'!AH5</f>
        <v/>
      </c>
      <c r="AI17" s="27">
        <f>'しくみ_年'!AI18*'しくみ_年'!AI5</f>
        <v/>
      </c>
      <c r="AJ17" s="27">
        <f>'しくみ_年'!AJ18*'しくみ_年'!AJ5</f>
        <v/>
      </c>
      <c r="AK17" s="27">
        <f>'しくみ_年'!AK18*'しくみ_年'!AK5</f>
        <v/>
      </c>
      <c r="AL17" s="27">
        <f>'しくみ_年'!AL18*'しくみ_年'!AL5</f>
        <v/>
      </c>
      <c r="AM17" s="27">
        <f>'しくみ_年'!AM18*'しくみ_年'!AM5</f>
        <v/>
      </c>
      <c r="AN17" s="27">
        <f>'しくみ_年'!AN18*'しくみ_年'!AN5</f>
        <v/>
      </c>
      <c r="AO17" s="27">
        <f>'しくみ_年'!AO18*'しくみ_年'!AO5</f>
        <v/>
      </c>
      <c r="AP17" s="27">
        <f>'しくみ_年'!AP18*'しくみ_年'!AP5</f>
        <v/>
      </c>
      <c r="AQ17" s="27">
        <f>'しくみ_年'!AQ18*'しくみ_年'!AQ5</f>
        <v/>
      </c>
      <c r="AR17" s="27">
        <f>'しくみ_年'!AR18*'しくみ_年'!AR5</f>
        <v/>
      </c>
      <c r="AS17" s="27">
        <f>'しくみ_年'!AS18*'しくみ_年'!AS5</f>
        <v/>
      </c>
      <c r="AT17" s="27">
        <f>'しくみ_年'!AT18*'しくみ_年'!AT5</f>
        <v/>
      </c>
      <c r="AU17" s="27">
        <f>'しくみ_年'!AU18*'しくみ_年'!AU5</f>
        <v/>
      </c>
      <c r="AV17" s="27">
        <f>'しくみ_年'!AV18*'しくみ_年'!AV5</f>
        <v/>
      </c>
      <c r="AW17" s="27">
        <f>'しくみ_年'!AW18*'しくみ_年'!AW5</f>
        <v/>
      </c>
      <c r="AX17" s="27">
        <f>'しくみ_年'!AX18*'しくみ_年'!AX5</f>
        <v/>
      </c>
      <c r="AY17" s="27">
        <f>'しくみ_年'!AY18*'しくみ_年'!AY5</f>
        <v/>
      </c>
      <c r="AZ17" s="27">
        <f>'しくみ_年'!AZ18*'しくみ_年'!AZ5</f>
        <v/>
      </c>
      <c r="BA17" s="27">
        <f>'しくみ_年'!BA18*'しくみ_年'!BA5</f>
        <v/>
      </c>
      <c r="BB17" s="27">
        <f>'しくみ_年'!BB18*'しくみ_年'!BB5</f>
        <v/>
      </c>
      <c r="BC17" s="27">
        <f>'しくみ_年'!BC18*'しくみ_年'!BC5</f>
        <v/>
      </c>
      <c r="BD17" s="27">
        <f>'しくみ_年'!BD18*'しくみ_年'!BD5</f>
        <v/>
      </c>
      <c r="BE17" s="27">
        <f>'しくみ_年'!BE18*'しくみ_年'!BE5</f>
        <v/>
      </c>
      <c r="BF17" s="27">
        <f>'しくみ_年'!BF18*'しくみ_年'!BF5</f>
        <v/>
      </c>
      <c r="BG17" s="27">
        <f>'しくみ_年'!BG18*'しくみ_年'!BG5</f>
        <v/>
      </c>
      <c r="BH17" s="27">
        <f>'しくみ_年'!BH18*'しくみ_年'!BH5</f>
        <v/>
      </c>
      <c r="BI17" s="27">
        <f>'しくみ_年'!BI18*'しくみ_年'!BI5</f>
        <v/>
      </c>
      <c r="BJ17" s="27">
        <f>'しくみ_年'!BJ18*'しくみ_年'!BJ5</f>
        <v/>
      </c>
      <c r="BK17" s="27">
        <f>'しくみ_年'!BK18*'しくみ_年'!BK5</f>
        <v/>
      </c>
      <c r="BL17" s="27">
        <f>'しくみ_年'!BL18*'しくみ_年'!BL5</f>
        <v/>
      </c>
      <c r="BM17" s="27">
        <f>'しくみ_年'!BM18*'しくみ_年'!BM5</f>
        <v/>
      </c>
      <c r="BN17" s="27">
        <f>'しくみ_年'!BN18*'しくみ_年'!BN5</f>
        <v/>
      </c>
      <c r="BO17" s="27">
        <f>'しくみ_年'!BO18*'しくみ_年'!BO5</f>
        <v/>
      </c>
    </row>
    <row r="18">
      <c r="A18" s="6">
        <f>'入力'!$C$12&amp;"の年金"</f>
        <v/>
      </c>
      <c r="B18" s="27">
        <f>'しくみ_年'!B19*'しくみ_年'!B5</f>
        <v/>
      </c>
      <c r="C18" s="27">
        <f>'しくみ_年'!C19*'しくみ_年'!C5</f>
        <v/>
      </c>
      <c r="D18" s="27">
        <f>'しくみ_年'!D19*'しくみ_年'!D5</f>
        <v/>
      </c>
      <c r="E18" s="27">
        <f>'しくみ_年'!E19*'しくみ_年'!E5</f>
        <v/>
      </c>
      <c r="F18" s="27">
        <f>'しくみ_年'!F19*'しくみ_年'!F5</f>
        <v/>
      </c>
      <c r="G18" s="27">
        <f>'しくみ_年'!G19*'しくみ_年'!G5</f>
        <v/>
      </c>
      <c r="H18" s="27">
        <f>'しくみ_年'!H19*'しくみ_年'!H5</f>
        <v/>
      </c>
      <c r="I18" s="27">
        <f>'しくみ_年'!I19*'しくみ_年'!I5</f>
        <v/>
      </c>
      <c r="J18" s="27">
        <f>'しくみ_年'!J19*'しくみ_年'!J5</f>
        <v/>
      </c>
      <c r="K18" s="27">
        <f>'しくみ_年'!K19*'しくみ_年'!K5</f>
        <v/>
      </c>
      <c r="L18" s="27">
        <f>'しくみ_年'!L19*'しくみ_年'!L5</f>
        <v/>
      </c>
      <c r="M18" s="27">
        <f>'しくみ_年'!M19*'しくみ_年'!M5</f>
        <v/>
      </c>
      <c r="N18" s="27">
        <f>'しくみ_年'!N19*'しくみ_年'!N5</f>
        <v/>
      </c>
      <c r="O18" s="27">
        <f>'しくみ_年'!O19*'しくみ_年'!O5</f>
        <v/>
      </c>
      <c r="P18" s="27">
        <f>'しくみ_年'!P19*'しくみ_年'!P5</f>
        <v/>
      </c>
      <c r="Q18" s="27">
        <f>'しくみ_年'!Q19*'しくみ_年'!Q5</f>
        <v/>
      </c>
      <c r="R18" s="27">
        <f>'しくみ_年'!R19*'しくみ_年'!R5</f>
        <v/>
      </c>
      <c r="S18" s="27">
        <f>'しくみ_年'!S19*'しくみ_年'!S5</f>
        <v/>
      </c>
      <c r="T18" s="27">
        <f>'しくみ_年'!T19*'しくみ_年'!T5</f>
        <v/>
      </c>
      <c r="U18" s="27">
        <f>'しくみ_年'!U19*'しくみ_年'!U5</f>
        <v/>
      </c>
      <c r="V18" s="27">
        <f>'しくみ_年'!V19*'しくみ_年'!V5</f>
        <v/>
      </c>
      <c r="W18" s="27">
        <f>'しくみ_年'!W19*'しくみ_年'!W5</f>
        <v/>
      </c>
      <c r="X18" s="27">
        <f>'しくみ_年'!X19*'しくみ_年'!X5</f>
        <v/>
      </c>
      <c r="Y18" s="27">
        <f>'しくみ_年'!Y19*'しくみ_年'!Y5</f>
        <v/>
      </c>
      <c r="Z18" s="27">
        <f>'しくみ_年'!Z19*'しくみ_年'!Z5</f>
        <v/>
      </c>
      <c r="AA18" s="27">
        <f>'しくみ_年'!AA19*'しくみ_年'!AA5</f>
        <v/>
      </c>
      <c r="AB18" s="27">
        <f>'しくみ_年'!AB19*'しくみ_年'!AB5</f>
        <v/>
      </c>
      <c r="AC18" s="27">
        <f>'しくみ_年'!AC19*'しくみ_年'!AC5</f>
        <v/>
      </c>
      <c r="AD18" s="27">
        <f>'しくみ_年'!AD19*'しくみ_年'!AD5</f>
        <v/>
      </c>
      <c r="AE18" s="27">
        <f>'しくみ_年'!AE19*'しくみ_年'!AE5</f>
        <v/>
      </c>
      <c r="AF18" s="27">
        <f>'しくみ_年'!AF19*'しくみ_年'!AF5</f>
        <v/>
      </c>
      <c r="AG18" s="27">
        <f>'しくみ_年'!AG19*'しくみ_年'!AG5</f>
        <v/>
      </c>
      <c r="AH18" s="27">
        <f>'しくみ_年'!AH19*'しくみ_年'!AH5</f>
        <v/>
      </c>
      <c r="AI18" s="27">
        <f>'しくみ_年'!AI19*'しくみ_年'!AI5</f>
        <v/>
      </c>
      <c r="AJ18" s="27">
        <f>'しくみ_年'!AJ19*'しくみ_年'!AJ5</f>
        <v/>
      </c>
      <c r="AK18" s="27">
        <f>'しくみ_年'!AK19*'しくみ_年'!AK5</f>
        <v/>
      </c>
      <c r="AL18" s="27">
        <f>'しくみ_年'!AL19*'しくみ_年'!AL5</f>
        <v/>
      </c>
      <c r="AM18" s="27">
        <f>'しくみ_年'!AM19*'しくみ_年'!AM5</f>
        <v/>
      </c>
      <c r="AN18" s="27">
        <f>'しくみ_年'!AN19*'しくみ_年'!AN5</f>
        <v/>
      </c>
      <c r="AO18" s="27">
        <f>'しくみ_年'!AO19*'しくみ_年'!AO5</f>
        <v/>
      </c>
      <c r="AP18" s="27">
        <f>'しくみ_年'!AP19*'しくみ_年'!AP5</f>
        <v/>
      </c>
      <c r="AQ18" s="27">
        <f>'しくみ_年'!AQ19*'しくみ_年'!AQ5</f>
        <v/>
      </c>
      <c r="AR18" s="27">
        <f>'しくみ_年'!AR19*'しくみ_年'!AR5</f>
        <v/>
      </c>
      <c r="AS18" s="27">
        <f>'しくみ_年'!AS19*'しくみ_年'!AS5</f>
        <v/>
      </c>
      <c r="AT18" s="27">
        <f>'しくみ_年'!AT19*'しくみ_年'!AT5</f>
        <v/>
      </c>
      <c r="AU18" s="27">
        <f>'しくみ_年'!AU19*'しくみ_年'!AU5</f>
        <v/>
      </c>
      <c r="AV18" s="27">
        <f>'しくみ_年'!AV19*'しくみ_年'!AV5</f>
        <v/>
      </c>
      <c r="AW18" s="27">
        <f>'しくみ_年'!AW19*'しくみ_年'!AW5</f>
        <v/>
      </c>
      <c r="AX18" s="27">
        <f>'しくみ_年'!AX19*'しくみ_年'!AX5</f>
        <v/>
      </c>
      <c r="AY18" s="27">
        <f>'しくみ_年'!AY19*'しくみ_年'!AY5</f>
        <v/>
      </c>
      <c r="AZ18" s="27">
        <f>'しくみ_年'!AZ19*'しくみ_年'!AZ5</f>
        <v/>
      </c>
      <c r="BA18" s="27">
        <f>'しくみ_年'!BA19*'しくみ_年'!BA5</f>
        <v/>
      </c>
      <c r="BB18" s="27">
        <f>'しくみ_年'!BB19*'しくみ_年'!BB5</f>
        <v/>
      </c>
      <c r="BC18" s="27">
        <f>'しくみ_年'!BC19*'しくみ_年'!BC5</f>
        <v/>
      </c>
      <c r="BD18" s="27">
        <f>'しくみ_年'!BD19*'しくみ_年'!BD5</f>
        <v/>
      </c>
      <c r="BE18" s="27">
        <f>'しくみ_年'!BE19*'しくみ_年'!BE5</f>
        <v/>
      </c>
      <c r="BF18" s="27">
        <f>'しくみ_年'!BF19*'しくみ_年'!BF5</f>
        <v/>
      </c>
      <c r="BG18" s="27">
        <f>'しくみ_年'!BG19*'しくみ_年'!BG5</f>
        <v/>
      </c>
      <c r="BH18" s="27">
        <f>'しくみ_年'!BH19*'しくみ_年'!BH5</f>
        <v/>
      </c>
      <c r="BI18" s="27">
        <f>'しくみ_年'!BI19*'しくみ_年'!BI5</f>
        <v/>
      </c>
      <c r="BJ18" s="27">
        <f>'しくみ_年'!BJ19*'しくみ_年'!BJ5</f>
        <v/>
      </c>
      <c r="BK18" s="27">
        <f>'しくみ_年'!BK19*'しくみ_年'!BK5</f>
        <v/>
      </c>
      <c r="BL18" s="27">
        <f>'しくみ_年'!BL19*'しくみ_年'!BL5</f>
        <v/>
      </c>
      <c r="BM18" s="27">
        <f>'しくみ_年'!BM19*'しくみ_年'!BM5</f>
        <v/>
      </c>
      <c r="BN18" s="27">
        <f>'しくみ_年'!BN19*'しくみ_年'!BN5</f>
        <v/>
      </c>
      <c r="BO18" s="27">
        <f>'しくみ_年'!BO19*'しくみ_年'!BO5</f>
        <v/>
      </c>
    </row>
    <row r="19">
      <c r="A19" s="5" t="inlineStr">
        <is>
          <t>退職金</t>
        </is>
      </c>
      <c r="B19" s="27">
        <f>'しくみ_年'!B20</f>
        <v/>
      </c>
      <c r="C19" s="27">
        <f>'しくみ_年'!C20</f>
        <v/>
      </c>
      <c r="D19" s="27">
        <f>'しくみ_年'!D20</f>
        <v/>
      </c>
      <c r="E19" s="27">
        <f>'しくみ_年'!E20</f>
        <v/>
      </c>
      <c r="F19" s="27">
        <f>'しくみ_年'!F20</f>
        <v/>
      </c>
      <c r="G19" s="27">
        <f>'しくみ_年'!G20</f>
        <v/>
      </c>
      <c r="H19" s="27">
        <f>'しくみ_年'!H20</f>
        <v/>
      </c>
      <c r="I19" s="27">
        <f>'しくみ_年'!I20</f>
        <v/>
      </c>
      <c r="J19" s="27">
        <f>'しくみ_年'!J20</f>
        <v/>
      </c>
      <c r="K19" s="27">
        <f>'しくみ_年'!K20</f>
        <v/>
      </c>
      <c r="L19" s="27">
        <f>'しくみ_年'!L20</f>
        <v/>
      </c>
      <c r="M19" s="27">
        <f>'しくみ_年'!M20</f>
        <v/>
      </c>
      <c r="N19" s="27">
        <f>'しくみ_年'!N20</f>
        <v/>
      </c>
      <c r="O19" s="27">
        <f>'しくみ_年'!O20</f>
        <v/>
      </c>
      <c r="P19" s="27">
        <f>'しくみ_年'!P20</f>
        <v/>
      </c>
      <c r="Q19" s="27">
        <f>'しくみ_年'!Q20</f>
        <v/>
      </c>
      <c r="R19" s="27">
        <f>'しくみ_年'!R20</f>
        <v/>
      </c>
      <c r="S19" s="27">
        <f>'しくみ_年'!S20</f>
        <v/>
      </c>
      <c r="T19" s="27">
        <f>'しくみ_年'!T20</f>
        <v/>
      </c>
      <c r="U19" s="27">
        <f>'しくみ_年'!U20</f>
        <v/>
      </c>
      <c r="V19" s="27">
        <f>'しくみ_年'!V20</f>
        <v/>
      </c>
      <c r="W19" s="27">
        <f>'しくみ_年'!W20</f>
        <v/>
      </c>
      <c r="X19" s="27">
        <f>'しくみ_年'!X20</f>
        <v/>
      </c>
      <c r="Y19" s="27">
        <f>'しくみ_年'!Y20</f>
        <v/>
      </c>
      <c r="Z19" s="27">
        <f>'しくみ_年'!Z20</f>
        <v/>
      </c>
      <c r="AA19" s="27">
        <f>'しくみ_年'!AA20</f>
        <v/>
      </c>
      <c r="AB19" s="27">
        <f>'しくみ_年'!AB20</f>
        <v/>
      </c>
      <c r="AC19" s="27">
        <f>'しくみ_年'!AC20</f>
        <v/>
      </c>
      <c r="AD19" s="27">
        <f>'しくみ_年'!AD20</f>
        <v/>
      </c>
      <c r="AE19" s="27">
        <f>'しくみ_年'!AE20</f>
        <v/>
      </c>
      <c r="AF19" s="27">
        <f>'しくみ_年'!AF20</f>
        <v/>
      </c>
      <c r="AG19" s="27">
        <f>'しくみ_年'!AG20</f>
        <v/>
      </c>
      <c r="AH19" s="27">
        <f>'しくみ_年'!AH20</f>
        <v/>
      </c>
      <c r="AI19" s="27">
        <f>'しくみ_年'!AI20</f>
        <v/>
      </c>
      <c r="AJ19" s="27">
        <f>'しくみ_年'!AJ20</f>
        <v/>
      </c>
      <c r="AK19" s="27">
        <f>'しくみ_年'!AK20</f>
        <v/>
      </c>
      <c r="AL19" s="27">
        <f>'しくみ_年'!AL20</f>
        <v/>
      </c>
      <c r="AM19" s="27">
        <f>'しくみ_年'!AM20</f>
        <v/>
      </c>
      <c r="AN19" s="27">
        <f>'しくみ_年'!AN20</f>
        <v/>
      </c>
      <c r="AO19" s="27">
        <f>'しくみ_年'!AO20</f>
        <v/>
      </c>
      <c r="AP19" s="27">
        <f>'しくみ_年'!AP20</f>
        <v/>
      </c>
      <c r="AQ19" s="27">
        <f>'しくみ_年'!AQ20</f>
        <v/>
      </c>
      <c r="AR19" s="27">
        <f>'しくみ_年'!AR20</f>
        <v/>
      </c>
      <c r="AS19" s="27">
        <f>'しくみ_年'!AS20</f>
        <v/>
      </c>
      <c r="AT19" s="27">
        <f>'しくみ_年'!AT20</f>
        <v/>
      </c>
      <c r="AU19" s="27">
        <f>'しくみ_年'!AU20</f>
        <v/>
      </c>
      <c r="AV19" s="27">
        <f>'しくみ_年'!AV20</f>
        <v/>
      </c>
      <c r="AW19" s="27">
        <f>'しくみ_年'!AW20</f>
        <v/>
      </c>
      <c r="AX19" s="27">
        <f>'しくみ_年'!AX20</f>
        <v/>
      </c>
      <c r="AY19" s="27">
        <f>'しくみ_年'!AY20</f>
        <v/>
      </c>
      <c r="AZ19" s="27">
        <f>'しくみ_年'!AZ20</f>
        <v/>
      </c>
      <c r="BA19" s="27">
        <f>'しくみ_年'!BA20</f>
        <v/>
      </c>
      <c r="BB19" s="27">
        <f>'しくみ_年'!BB20</f>
        <v/>
      </c>
      <c r="BC19" s="27">
        <f>'しくみ_年'!BC20</f>
        <v/>
      </c>
      <c r="BD19" s="27">
        <f>'しくみ_年'!BD20</f>
        <v/>
      </c>
      <c r="BE19" s="27">
        <f>'しくみ_年'!BE20</f>
        <v/>
      </c>
      <c r="BF19" s="27">
        <f>'しくみ_年'!BF20</f>
        <v/>
      </c>
      <c r="BG19" s="27">
        <f>'しくみ_年'!BG20</f>
        <v/>
      </c>
      <c r="BH19" s="27">
        <f>'しくみ_年'!BH20</f>
        <v/>
      </c>
      <c r="BI19" s="27">
        <f>'しくみ_年'!BI20</f>
        <v/>
      </c>
      <c r="BJ19" s="27">
        <f>'しくみ_年'!BJ20</f>
        <v/>
      </c>
      <c r="BK19" s="27">
        <f>'しくみ_年'!BK20</f>
        <v/>
      </c>
      <c r="BL19" s="27">
        <f>'しくみ_年'!BL20</f>
        <v/>
      </c>
      <c r="BM19" s="27">
        <f>'しくみ_年'!BM20</f>
        <v/>
      </c>
      <c r="BN19" s="27">
        <f>'しくみ_年'!BN20</f>
        <v/>
      </c>
      <c r="BO19" s="27">
        <f>'しくみ_年'!BO20</f>
        <v/>
      </c>
    </row>
    <row r="20">
      <c r="A20" s="5" t="inlineStr">
        <is>
          <t>その他の収入</t>
        </is>
      </c>
      <c r="B20" s="27">
        <f>'しくみ_年'!B21</f>
        <v/>
      </c>
      <c r="C20" s="27">
        <f>'しくみ_年'!C21</f>
        <v/>
      </c>
      <c r="D20" s="27">
        <f>'しくみ_年'!D21</f>
        <v/>
      </c>
      <c r="E20" s="27">
        <f>'しくみ_年'!E21</f>
        <v/>
      </c>
      <c r="F20" s="27">
        <f>'しくみ_年'!F21</f>
        <v/>
      </c>
      <c r="G20" s="27">
        <f>'しくみ_年'!G21</f>
        <v/>
      </c>
      <c r="H20" s="27">
        <f>'しくみ_年'!H21</f>
        <v/>
      </c>
      <c r="I20" s="27">
        <f>'しくみ_年'!I21</f>
        <v/>
      </c>
      <c r="J20" s="27">
        <f>'しくみ_年'!J21</f>
        <v/>
      </c>
      <c r="K20" s="27">
        <f>'しくみ_年'!K21</f>
        <v/>
      </c>
      <c r="L20" s="27">
        <f>'しくみ_年'!L21</f>
        <v/>
      </c>
      <c r="M20" s="27">
        <f>'しくみ_年'!M21</f>
        <v/>
      </c>
      <c r="N20" s="27">
        <f>'しくみ_年'!N21</f>
        <v/>
      </c>
      <c r="O20" s="27">
        <f>'しくみ_年'!O21</f>
        <v/>
      </c>
      <c r="P20" s="27">
        <f>'しくみ_年'!P21</f>
        <v/>
      </c>
      <c r="Q20" s="27">
        <f>'しくみ_年'!Q21</f>
        <v/>
      </c>
      <c r="R20" s="27">
        <f>'しくみ_年'!R21</f>
        <v/>
      </c>
      <c r="S20" s="27">
        <f>'しくみ_年'!S21</f>
        <v/>
      </c>
      <c r="T20" s="27">
        <f>'しくみ_年'!T21</f>
        <v/>
      </c>
      <c r="U20" s="27">
        <f>'しくみ_年'!U21</f>
        <v/>
      </c>
      <c r="V20" s="27">
        <f>'しくみ_年'!V21</f>
        <v/>
      </c>
      <c r="W20" s="27">
        <f>'しくみ_年'!W21</f>
        <v/>
      </c>
      <c r="X20" s="27">
        <f>'しくみ_年'!X21</f>
        <v/>
      </c>
      <c r="Y20" s="27">
        <f>'しくみ_年'!Y21</f>
        <v/>
      </c>
      <c r="Z20" s="27">
        <f>'しくみ_年'!Z21</f>
        <v/>
      </c>
      <c r="AA20" s="27">
        <f>'しくみ_年'!AA21</f>
        <v/>
      </c>
      <c r="AB20" s="27">
        <f>'しくみ_年'!AB21</f>
        <v/>
      </c>
      <c r="AC20" s="27">
        <f>'しくみ_年'!AC21</f>
        <v/>
      </c>
      <c r="AD20" s="27">
        <f>'しくみ_年'!AD21</f>
        <v/>
      </c>
      <c r="AE20" s="27">
        <f>'しくみ_年'!AE21</f>
        <v/>
      </c>
      <c r="AF20" s="27">
        <f>'しくみ_年'!AF21</f>
        <v/>
      </c>
      <c r="AG20" s="27">
        <f>'しくみ_年'!AG21</f>
        <v/>
      </c>
      <c r="AH20" s="27">
        <f>'しくみ_年'!AH21</f>
        <v/>
      </c>
      <c r="AI20" s="27">
        <f>'しくみ_年'!AI21</f>
        <v/>
      </c>
      <c r="AJ20" s="27">
        <f>'しくみ_年'!AJ21</f>
        <v/>
      </c>
      <c r="AK20" s="27">
        <f>'しくみ_年'!AK21</f>
        <v/>
      </c>
      <c r="AL20" s="27">
        <f>'しくみ_年'!AL21</f>
        <v/>
      </c>
      <c r="AM20" s="27">
        <f>'しくみ_年'!AM21</f>
        <v/>
      </c>
      <c r="AN20" s="27">
        <f>'しくみ_年'!AN21</f>
        <v/>
      </c>
      <c r="AO20" s="27">
        <f>'しくみ_年'!AO21</f>
        <v/>
      </c>
      <c r="AP20" s="27">
        <f>'しくみ_年'!AP21</f>
        <v/>
      </c>
      <c r="AQ20" s="27">
        <f>'しくみ_年'!AQ21</f>
        <v/>
      </c>
      <c r="AR20" s="27">
        <f>'しくみ_年'!AR21</f>
        <v/>
      </c>
      <c r="AS20" s="27">
        <f>'しくみ_年'!AS21</f>
        <v/>
      </c>
      <c r="AT20" s="27">
        <f>'しくみ_年'!AT21</f>
        <v/>
      </c>
      <c r="AU20" s="27">
        <f>'しくみ_年'!AU21</f>
        <v/>
      </c>
      <c r="AV20" s="27">
        <f>'しくみ_年'!AV21</f>
        <v/>
      </c>
      <c r="AW20" s="27">
        <f>'しくみ_年'!AW21</f>
        <v/>
      </c>
      <c r="AX20" s="27">
        <f>'しくみ_年'!AX21</f>
        <v/>
      </c>
      <c r="AY20" s="27">
        <f>'しくみ_年'!AY21</f>
        <v/>
      </c>
      <c r="AZ20" s="27">
        <f>'しくみ_年'!AZ21</f>
        <v/>
      </c>
      <c r="BA20" s="27">
        <f>'しくみ_年'!BA21</f>
        <v/>
      </c>
      <c r="BB20" s="27">
        <f>'しくみ_年'!BB21</f>
        <v/>
      </c>
      <c r="BC20" s="27">
        <f>'しくみ_年'!BC21</f>
        <v/>
      </c>
      <c r="BD20" s="27">
        <f>'しくみ_年'!BD21</f>
        <v/>
      </c>
      <c r="BE20" s="27">
        <f>'しくみ_年'!BE21</f>
        <v/>
      </c>
      <c r="BF20" s="27">
        <f>'しくみ_年'!BF21</f>
        <v/>
      </c>
      <c r="BG20" s="27">
        <f>'しくみ_年'!BG21</f>
        <v/>
      </c>
      <c r="BH20" s="27">
        <f>'しくみ_年'!BH21</f>
        <v/>
      </c>
      <c r="BI20" s="27">
        <f>'しくみ_年'!BI21</f>
        <v/>
      </c>
      <c r="BJ20" s="27">
        <f>'しくみ_年'!BJ21</f>
        <v/>
      </c>
      <c r="BK20" s="27">
        <f>'しくみ_年'!BK21</f>
        <v/>
      </c>
      <c r="BL20" s="27">
        <f>'しくみ_年'!BL21</f>
        <v/>
      </c>
      <c r="BM20" s="27">
        <f>'しくみ_年'!BM21</f>
        <v/>
      </c>
      <c r="BN20" s="27">
        <f>'しくみ_年'!BN21</f>
        <v/>
      </c>
      <c r="BO20" s="27">
        <f>'しくみ_年'!BO21</f>
        <v/>
      </c>
    </row>
    <row r="21">
      <c r="A21" s="30" t="inlineStr">
        <is>
          <t>入るお金の合計</t>
        </is>
      </c>
      <c r="B21" s="31">
        <f>SUM(B10:B20)</f>
        <v/>
      </c>
      <c r="C21" s="31">
        <f>SUM(C10:C20)</f>
        <v/>
      </c>
      <c r="D21" s="31">
        <f>SUM(D10:D20)</f>
        <v/>
      </c>
      <c r="E21" s="31">
        <f>SUM(E10:E20)</f>
        <v/>
      </c>
      <c r="F21" s="31">
        <f>SUM(F10:F20)</f>
        <v/>
      </c>
      <c r="G21" s="31">
        <f>SUM(G10:G20)</f>
        <v/>
      </c>
      <c r="H21" s="31">
        <f>SUM(H10:H20)</f>
        <v/>
      </c>
      <c r="I21" s="31">
        <f>SUM(I10:I20)</f>
        <v/>
      </c>
      <c r="J21" s="31">
        <f>SUM(J10:J20)</f>
        <v/>
      </c>
      <c r="K21" s="31">
        <f>SUM(K10:K20)</f>
        <v/>
      </c>
      <c r="L21" s="31">
        <f>SUM(L10:L20)</f>
        <v/>
      </c>
      <c r="M21" s="31">
        <f>SUM(M10:M20)</f>
        <v/>
      </c>
      <c r="N21" s="31">
        <f>SUM(N10:N20)</f>
        <v/>
      </c>
      <c r="O21" s="31">
        <f>SUM(O10:O20)</f>
        <v/>
      </c>
      <c r="P21" s="31">
        <f>SUM(P10:P20)</f>
        <v/>
      </c>
      <c r="Q21" s="31">
        <f>SUM(Q10:Q20)</f>
        <v/>
      </c>
      <c r="R21" s="31">
        <f>SUM(R10:R20)</f>
        <v/>
      </c>
      <c r="S21" s="31">
        <f>SUM(S10:S20)</f>
        <v/>
      </c>
      <c r="T21" s="31">
        <f>SUM(T10:T20)</f>
        <v/>
      </c>
      <c r="U21" s="31">
        <f>SUM(U10:U20)</f>
        <v/>
      </c>
      <c r="V21" s="31">
        <f>SUM(V10:V20)</f>
        <v/>
      </c>
      <c r="W21" s="31">
        <f>SUM(W10:W20)</f>
        <v/>
      </c>
      <c r="X21" s="31">
        <f>SUM(X10:X20)</f>
        <v/>
      </c>
      <c r="Y21" s="31">
        <f>SUM(Y10:Y20)</f>
        <v/>
      </c>
      <c r="Z21" s="31">
        <f>SUM(Z10:Z20)</f>
        <v/>
      </c>
      <c r="AA21" s="31">
        <f>SUM(AA10:AA20)</f>
        <v/>
      </c>
      <c r="AB21" s="31">
        <f>SUM(AB10:AB20)</f>
        <v/>
      </c>
      <c r="AC21" s="31">
        <f>SUM(AC10:AC20)</f>
        <v/>
      </c>
      <c r="AD21" s="31">
        <f>SUM(AD10:AD20)</f>
        <v/>
      </c>
      <c r="AE21" s="31">
        <f>SUM(AE10:AE20)</f>
        <v/>
      </c>
      <c r="AF21" s="31">
        <f>SUM(AF10:AF20)</f>
        <v/>
      </c>
      <c r="AG21" s="31">
        <f>SUM(AG10:AG20)</f>
        <v/>
      </c>
      <c r="AH21" s="31">
        <f>SUM(AH10:AH20)</f>
        <v/>
      </c>
      <c r="AI21" s="31">
        <f>SUM(AI10:AI20)</f>
        <v/>
      </c>
      <c r="AJ21" s="31">
        <f>SUM(AJ10:AJ20)</f>
        <v/>
      </c>
      <c r="AK21" s="31">
        <f>SUM(AK10:AK20)</f>
        <v/>
      </c>
      <c r="AL21" s="31">
        <f>SUM(AL10:AL20)</f>
        <v/>
      </c>
      <c r="AM21" s="31">
        <f>SUM(AM10:AM20)</f>
        <v/>
      </c>
      <c r="AN21" s="31">
        <f>SUM(AN10:AN20)</f>
        <v/>
      </c>
      <c r="AO21" s="31">
        <f>SUM(AO10:AO20)</f>
        <v/>
      </c>
      <c r="AP21" s="31">
        <f>SUM(AP10:AP20)</f>
        <v/>
      </c>
      <c r="AQ21" s="31">
        <f>SUM(AQ10:AQ20)</f>
        <v/>
      </c>
      <c r="AR21" s="31">
        <f>SUM(AR10:AR20)</f>
        <v/>
      </c>
      <c r="AS21" s="31">
        <f>SUM(AS10:AS20)</f>
        <v/>
      </c>
      <c r="AT21" s="31">
        <f>SUM(AT10:AT20)</f>
        <v/>
      </c>
      <c r="AU21" s="31">
        <f>SUM(AU10:AU20)</f>
        <v/>
      </c>
      <c r="AV21" s="31">
        <f>SUM(AV10:AV20)</f>
        <v/>
      </c>
      <c r="AW21" s="31">
        <f>SUM(AW10:AW20)</f>
        <v/>
      </c>
      <c r="AX21" s="31">
        <f>SUM(AX10:AX20)</f>
        <v/>
      </c>
      <c r="AY21" s="31">
        <f>SUM(AY10:AY20)</f>
        <v/>
      </c>
      <c r="AZ21" s="31">
        <f>SUM(AZ10:AZ20)</f>
        <v/>
      </c>
      <c r="BA21" s="31">
        <f>SUM(BA10:BA20)</f>
        <v/>
      </c>
      <c r="BB21" s="31">
        <f>SUM(BB10:BB20)</f>
        <v/>
      </c>
      <c r="BC21" s="31">
        <f>SUM(BC10:BC20)</f>
        <v/>
      </c>
      <c r="BD21" s="31">
        <f>SUM(BD10:BD20)</f>
        <v/>
      </c>
      <c r="BE21" s="31">
        <f>SUM(BE10:BE20)</f>
        <v/>
      </c>
      <c r="BF21" s="31">
        <f>SUM(BF10:BF20)</f>
        <v/>
      </c>
      <c r="BG21" s="31">
        <f>SUM(BG10:BG20)</f>
        <v/>
      </c>
      <c r="BH21" s="31">
        <f>SUM(BH10:BH20)</f>
        <v/>
      </c>
      <c r="BI21" s="31">
        <f>SUM(BI10:BI20)</f>
        <v/>
      </c>
      <c r="BJ21" s="31">
        <f>SUM(BJ10:BJ20)</f>
        <v/>
      </c>
      <c r="BK21" s="31">
        <f>SUM(BK10:BK20)</f>
        <v/>
      </c>
      <c r="BL21" s="31">
        <f>SUM(BL10:BL20)</f>
        <v/>
      </c>
      <c r="BM21" s="31">
        <f>SUM(BM10:BM20)</f>
        <v/>
      </c>
      <c r="BN21" s="31">
        <f>SUM(BN10:BN20)</f>
        <v/>
      </c>
      <c r="BO21" s="31">
        <f>SUM(BO10:BO20)</f>
        <v/>
      </c>
    </row>
    <row r="22">
      <c r="A22" s="3" t="inlineStr">
        <is>
          <t>■ 出るお金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0" t="n"/>
      <c r="AM22" s="10" t="n"/>
      <c r="AN22" s="10" t="n"/>
      <c r="AO22" s="10" t="n"/>
      <c r="AP22" s="10" t="n"/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10" t="n"/>
      <c r="BJ22" s="10" t="n"/>
      <c r="BK22" s="10" t="n"/>
      <c r="BL22" s="10" t="n"/>
      <c r="BM22" s="10" t="n"/>
      <c r="BN22" s="10" t="n"/>
      <c r="BO22" s="10" t="n"/>
    </row>
    <row r="23">
      <c r="A23" s="5" t="inlineStr">
        <is>
          <t>固定費</t>
        </is>
      </c>
      <c r="B23" s="27">
        <f>'しくみ_年'!B24*'しくみ_年'!B4</f>
        <v/>
      </c>
      <c r="C23" s="27">
        <f>'しくみ_年'!C24*'しくみ_年'!C4</f>
        <v/>
      </c>
      <c r="D23" s="27">
        <f>'しくみ_年'!D24*'しくみ_年'!D4</f>
        <v/>
      </c>
      <c r="E23" s="27">
        <f>'しくみ_年'!E24*'しくみ_年'!E4</f>
        <v/>
      </c>
      <c r="F23" s="27">
        <f>'しくみ_年'!F24*'しくみ_年'!F4</f>
        <v/>
      </c>
      <c r="G23" s="27">
        <f>'しくみ_年'!G24*'しくみ_年'!G4</f>
        <v/>
      </c>
      <c r="H23" s="27">
        <f>'しくみ_年'!H24*'しくみ_年'!H4</f>
        <v/>
      </c>
      <c r="I23" s="27">
        <f>'しくみ_年'!I24*'しくみ_年'!I4</f>
        <v/>
      </c>
      <c r="J23" s="27">
        <f>'しくみ_年'!J24*'しくみ_年'!J4</f>
        <v/>
      </c>
      <c r="K23" s="27">
        <f>'しくみ_年'!K24*'しくみ_年'!K4</f>
        <v/>
      </c>
      <c r="L23" s="27">
        <f>'しくみ_年'!L24*'しくみ_年'!L4</f>
        <v/>
      </c>
      <c r="M23" s="27">
        <f>'しくみ_年'!M24*'しくみ_年'!M4</f>
        <v/>
      </c>
      <c r="N23" s="27">
        <f>'しくみ_年'!N24*'しくみ_年'!N4</f>
        <v/>
      </c>
      <c r="O23" s="27">
        <f>'しくみ_年'!O24*'しくみ_年'!O4</f>
        <v/>
      </c>
      <c r="P23" s="27">
        <f>'しくみ_年'!P24*'しくみ_年'!P4</f>
        <v/>
      </c>
      <c r="Q23" s="27">
        <f>'しくみ_年'!Q24*'しくみ_年'!Q4</f>
        <v/>
      </c>
      <c r="R23" s="27">
        <f>'しくみ_年'!R24*'しくみ_年'!R4</f>
        <v/>
      </c>
      <c r="S23" s="27">
        <f>'しくみ_年'!S24*'しくみ_年'!S4</f>
        <v/>
      </c>
      <c r="T23" s="27">
        <f>'しくみ_年'!T24*'しくみ_年'!T4</f>
        <v/>
      </c>
      <c r="U23" s="27">
        <f>'しくみ_年'!U24*'しくみ_年'!U4</f>
        <v/>
      </c>
      <c r="V23" s="27">
        <f>'しくみ_年'!V24*'しくみ_年'!V4</f>
        <v/>
      </c>
      <c r="W23" s="27">
        <f>'しくみ_年'!W24*'しくみ_年'!W4</f>
        <v/>
      </c>
      <c r="X23" s="27">
        <f>'しくみ_年'!X24*'しくみ_年'!X4</f>
        <v/>
      </c>
      <c r="Y23" s="27">
        <f>'しくみ_年'!Y24*'しくみ_年'!Y4</f>
        <v/>
      </c>
      <c r="Z23" s="27">
        <f>'しくみ_年'!Z24*'しくみ_年'!Z4</f>
        <v/>
      </c>
      <c r="AA23" s="27">
        <f>'しくみ_年'!AA24*'しくみ_年'!AA4</f>
        <v/>
      </c>
      <c r="AB23" s="27">
        <f>'しくみ_年'!AB24*'しくみ_年'!AB4</f>
        <v/>
      </c>
      <c r="AC23" s="27">
        <f>'しくみ_年'!AC24*'しくみ_年'!AC4</f>
        <v/>
      </c>
      <c r="AD23" s="27">
        <f>'しくみ_年'!AD24*'しくみ_年'!AD4</f>
        <v/>
      </c>
      <c r="AE23" s="27">
        <f>'しくみ_年'!AE24*'しくみ_年'!AE4</f>
        <v/>
      </c>
      <c r="AF23" s="27">
        <f>'しくみ_年'!AF24*'しくみ_年'!AF4</f>
        <v/>
      </c>
      <c r="AG23" s="27">
        <f>'しくみ_年'!AG24*'しくみ_年'!AG4</f>
        <v/>
      </c>
      <c r="AH23" s="27">
        <f>'しくみ_年'!AH24*'しくみ_年'!AH4</f>
        <v/>
      </c>
      <c r="AI23" s="27">
        <f>'しくみ_年'!AI24*'しくみ_年'!AI4</f>
        <v/>
      </c>
      <c r="AJ23" s="27">
        <f>'しくみ_年'!AJ24*'しくみ_年'!AJ4</f>
        <v/>
      </c>
      <c r="AK23" s="27">
        <f>'しくみ_年'!AK24*'しくみ_年'!AK4</f>
        <v/>
      </c>
      <c r="AL23" s="27">
        <f>'しくみ_年'!AL24*'しくみ_年'!AL4</f>
        <v/>
      </c>
      <c r="AM23" s="27">
        <f>'しくみ_年'!AM24*'しくみ_年'!AM4</f>
        <v/>
      </c>
      <c r="AN23" s="27">
        <f>'しくみ_年'!AN24*'しくみ_年'!AN4</f>
        <v/>
      </c>
      <c r="AO23" s="27">
        <f>'しくみ_年'!AO24*'しくみ_年'!AO4</f>
        <v/>
      </c>
      <c r="AP23" s="27">
        <f>'しくみ_年'!AP24*'しくみ_年'!AP4</f>
        <v/>
      </c>
      <c r="AQ23" s="27">
        <f>'しくみ_年'!AQ24*'しくみ_年'!AQ4</f>
        <v/>
      </c>
      <c r="AR23" s="27">
        <f>'しくみ_年'!AR24*'しくみ_年'!AR4</f>
        <v/>
      </c>
      <c r="AS23" s="27">
        <f>'しくみ_年'!AS24*'しくみ_年'!AS4</f>
        <v/>
      </c>
      <c r="AT23" s="27">
        <f>'しくみ_年'!AT24*'しくみ_年'!AT4</f>
        <v/>
      </c>
      <c r="AU23" s="27">
        <f>'しくみ_年'!AU24*'しくみ_年'!AU4</f>
        <v/>
      </c>
      <c r="AV23" s="27">
        <f>'しくみ_年'!AV24*'しくみ_年'!AV4</f>
        <v/>
      </c>
      <c r="AW23" s="27">
        <f>'しくみ_年'!AW24*'しくみ_年'!AW4</f>
        <v/>
      </c>
      <c r="AX23" s="27">
        <f>'しくみ_年'!AX24*'しくみ_年'!AX4</f>
        <v/>
      </c>
      <c r="AY23" s="27">
        <f>'しくみ_年'!AY24*'しくみ_年'!AY4</f>
        <v/>
      </c>
      <c r="AZ23" s="27">
        <f>'しくみ_年'!AZ24*'しくみ_年'!AZ4</f>
        <v/>
      </c>
      <c r="BA23" s="27">
        <f>'しくみ_年'!BA24*'しくみ_年'!BA4</f>
        <v/>
      </c>
      <c r="BB23" s="27">
        <f>'しくみ_年'!BB24*'しくみ_年'!BB4</f>
        <v/>
      </c>
      <c r="BC23" s="27">
        <f>'しくみ_年'!BC24*'しくみ_年'!BC4</f>
        <v/>
      </c>
      <c r="BD23" s="27">
        <f>'しくみ_年'!BD24*'しくみ_年'!BD4</f>
        <v/>
      </c>
      <c r="BE23" s="27">
        <f>'しくみ_年'!BE24*'しくみ_年'!BE4</f>
        <v/>
      </c>
      <c r="BF23" s="27">
        <f>'しくみ_年'!BF24*'しくみ_年'!BF4</f>
        <v/>
      </c>
      <c r="BG23" s="27">
        <f>'しくみ_年'!BG24*'しくみ_年'!BG4</f>
        <v/>
      </c>
      <c r="BH23" s="27">
        <f>'しくみ_年'!BH24*'しくみ_年'!BH4</f>
        <v/>
      </c>
      <c r="BI23" s="27">
        <f>'しくみ_年'!BI24*'しくみ_年'!BI4</f>
        <v/>
      </c>
      <c r="BJ23" s="27">
        <f>'しくみ_年'!BJ24*'しくみ_年'!BJ4</f>
        <v/>
      </c>
      <c r="BK23" s="27">
        <f>'しくみ_年'!BK24*'しくみ_年'!BK4</f>
        <v/>
      </c>
      <c r="BL23" s="27">
        <f>'しくみ_年'!BL24*'しくみ_年'!BL4</f>
        <v/>
      </c>
      <c r="BM23" s="27">
        <f>'しくみ_年'!BM24*'しくみ_年'!BM4</f>
        <v/>
      </c>
      <c r="BN23" s="27">
        <f>'しくみ_年'!BN24*'しくみ_年'!BN4</f>
        <v/>
      </c>
      <c r="BO23" s="27">
        <f>'しくみ_年'!BO24*'しくみ_年'!BO4</f>
        <v/>
      </c>
    </row>
    <row r="24">
      <c r="A24" s="5" t="inlineStr">
        <is>
          <t>暮らしの費用</t>
        </is>
      </c>
      <c r="B24" s="27">
        <f>'しくみ_年'!B25*'しくみ_年'!B4</f>
        <v/>
      </c>
      <c r="C24" s="27">
        <f>'しくみ_年'!C25*'しくみ_年'!C4</f>
        <v/>
      </c>
      <c r="D24" s="27">
        <f>'しくみ_年'!D25*'しくみ_年'!D4</f>
        <v/>
      </c>
      <c r="E24" s="27">
        <f>'しくみ_年'!E25*'しくみ_年'!E4</f>
        <v/>
      </c>
      <c r="F24" s="27">
        <f>'しくみ_年'!F25*'しくみ_年'!F4</f>
        <v/>
      </c>
      <c r="G24" s="27">
        <f>'しくみ_年'!G25*'しくみ_年'!G4</f>
        <v/>
      </c>
      <c r="H24" s="27">
        <f>'しくみ_年'!H25*'しくみ_年'!H4</f>
        <v/>
      </c>
      <c r="I24" s="27">
        <f>'しくみ_年'!I25*'しくみ_年'!I4</f>
        <v/>
      </c>
      <c r="J24" s="27">
        <f>'しくみ_年'!J25*'しくみ_年'!J4</f>
        <v/>
      </c>
      <c r="K24" s="27">
        <f>'しくみ_年'!K25*'しくみ_年'!K4</f>
        <v/>
      </c>
      <c r="L24" s="27">
        <f>'しくみ_年'!L25*'しくみ_年'!L4</f>
        <v/>
      </c>
      <c r="M24" s="27">
        <f>'しくみ_年'!M25*'しくみ_年'!M4</f>
        <v/>
      </c>
      <c r="N24" s="27">
        <f>'しくみ_年'!N25*'しくみ_年'!N4</f>
        <v/>
      </c>
      <c r="O24" s="27">
        <f>'しくみ_年'!O25*'しくみ_年'!O4</f>
        <v/>
      </c>
      <c r="P24" s="27">
        <f>'しくみ_年'!P25*'しくみ_年'!P4</f>
        <v/>
      </c>
      <c r="Q24" s="27">
        <f>'しくみ_年'!Q25*'しくみ_年'!Q4</f>
        <v/>
      </c>
      <c r="R24" s="27">
        <f>'しくみ_年'!R25*'しくみ_年'!R4</f>
        <v/>
      </c>
      <c r="S24" s="27">
        <f>'しくみ_年'!S25*'しくみ_年'!S4</f>
        <v/>
      </c>
      <c r="T24" s="27">
        <f>'しくみ_年'!T25*'しくみ_年'!T4</f>
        <v/>
      </c>
      <c r="U24" s="27">
        <f>'しくみ_年'!U25*'しくみ_年'!U4</f>
        <v/>
      </c>
      <c r="V24" s="27">
        <f>'しくみ_年'!V25*'しくみ_年'!V4</f>
        <v/>
      </c>
      <c r="W24" s="27">
        <f>'しくみ_年'!W25*'しくみ_年'!W4</f>
        <v/>
      </c>
      <c r="X24" s="27">
        <f>'しくみ_年'!X25*'しくみ_年'!X4</f>
        <v/>
      </c>
      <c r="Y24" s="27">
        <f>'しくみ_年'!Y25*'しくみ_年'!Y4</f>
        <v/>
      </c>
      <c r="Z24" s="27">
        <f>'しくみ_年'!Z25*'しくみ_年'!Z4</f>
        <v/>
      </c>
      <c r="AA24" s="27">
        <f>'しくみ_年'!AA25*'しくみ_年'!AA4</f>
        <v/>
      </c>
      <c r="AB24" s="27">
        <f>'しくみ_年'!AB25*'しくみ_年'!AB4</f>
        <v/>
      </c>
      <c r="AC24" s="27">
        <f>'しくみ_年'!AC25*'しくみ_年'!AC4</f>
        <v/>
      </c>
      <c r="AD24" s="27">
        <f>'しくみ_年'!AD25*'しくみ_年'!AD4</f>
        <v/>
      </c>
      <c r="AE24" s="27">
        <f>'しくみ_年'!AE25*'しくみ_年'!AE4</f>
        <v/>
      </c>
      <c r="AF24" s="27">
        <f>'しくみ_年'!AF25*'しくみ_年'!AF4</f>
        <v/>
      </c>
      <c r="AG24" s="27">
        <f>'しくみ_年'!AG25*'しくみ_年'!AG4</f>
        <v/>
      </c>
      <c r="AH24" s="27">
        <f>'しくみ_年'!AH25*'しくみ_年'!AH4</f>
        <v/>
      </c>
      <c r="AI24" s="27">
        <f>'しくみ_年'!AI25*'しくみ_年'!AI4</f>
        <v/>
      </c>
      <c r="AJ24" s="27">
        <f>'しくみ_年'!AJ25*'しくみ_年'!AJ4</f>
        <v/>
      </c>
      <c r="AK24" s="27">
        <f>'しくみ_年'!AK25*'しくみ_年'!AK4</f>
        <v/>
      </c>
      <c r="AL24" s="27">
        <f>'しくみ_年'!AL25*'しくみ_年'!AL4</f>
        <v/>
      </c>
      <c r="AM24" s="27">
        <f>'しくみ_年'!AM25*'しくみ_年'!AM4</f>
        <v/>
      </c>
      <c r="AN24" s="27">
        <f>'しくみ_年'!AN25*'しくみ_年'!AN4</f>
        <v/>
      </c>
      <c r="AO24" s="27">
        <f>'しくみ_年'!AO25*'しくみ_年'!AO4</f>
        <v/>
      </c>
      <c r="AP24" s="27">
        <f>'しくみ_年'!AP25*'しくみ_年'!AP4</f>
        <v/>
      </c>
      <c r="AQ24" s="27">
        <f>'しくみ_年'!AQ25*'しくみ_年'!AQ4</f>
        <v/>
      </c>
      <c r="AR24" s="27">
        <f>'しくみ_年'!AR25*'しくみ_年'!AR4</f>
        <v/>
      </c>
      <c r="AS24" s="27">
        <f>'しくみ_年'!AS25*'しくみ_年'!AS4</f>
        <v/>
      </c>
      <c r="AT24" s="27">
        <f>'しくみ_年'!AT25*'しくみ_年'!AT4</f>
        <v/>
      </c>
      <c r="AU24" s="27">
        <f>'しくみ_年'!AU25*'しくみ_年'!AU4</f>
        <v/>
      </c>
      <c r="AV24" s="27">
        <f>'しくみ_年'!AV25*'しくみ_年'!AV4</f>
        <v/>
      </c>
      <c r="AW24" s="27">
        <f>'しくみ_年'!AW25*'しくみ_年'!AW4</f>
        <v/>
      </c>
      <c r="AX24" s="27">
        <f>'しくみ_年'!AX25*'しくみ_年'!AX4</f>
        <v/>
      </c>
      <c r="AY24" s="27">
        <f>'しくみ_年'!AY25*'しくみ_年'!AY4</f>
        <v/>
      </c>
      <c r="AZ24" s="27">
        <f>'しくみ_年'!AZ25*'しくみ_年'!AZ4</f>
        <v/>
      </c>
      <c r="BA24" s="27">
        <f>'しくみ_年'!BA25*'しくみ_年'!BA4</f>
        <v/>
      </c>
      <c r="BB24" s="27">
        <f>'しくみ_年'!BB25*'しくみ_年'!BB4</f>
        <v/>
      </c>
      <c r="BC24" s="27">
        <f>'しくみ_年'!BC25*'しくみ_年'!BC4</f>
        <v/>
      </c>
      <c r="BD24" s="27">
        <f>'しくみ_年'!BD25*'しくみ_年'!BD4</f>
        <v/>
      </c>
      <c r="BE24" s="27">
        <f>'しくみ_年'!BE25*'しくみ_年'!BE4</f>
        <v/>
      </c>
      <c r="BF24" s="27">
        <f>'しくみ_年'!BF25*'しくみ_年'!BF4</f>
        <v/>
      </c>
      <c r="BG24" s="27">
        <f>'しくみ_年'!BG25*'しくみ_年'!BG4</f>
        <v/>
      </c>
      <c r="BH24" s="27">
        <f>'しくみ_年'!BH25*'しくみ_年'!BH4</f>
        <v/>
      </c>
      <c r="BI24" s="27">
        <f>'しくみ_年'!BI25*'しくみ_年'!BI4</f>
        <v/>
      </c>
      <c r="BJ24" s="27">
        <f>'しくみ_年'!BJ25*'しくみ_年'!BJ4</f>
        <v/>
      </c>
      <c r="BK24" s="27">
        <f>'しくみ_年'!BK25*'しくみ_年'!BK4</f>
        <v/>
      </c>
      <c r="BL24" s="27">
        <f>'しくみ_年'!BL25*'しくみ_年'!BL4</f>
        <v/>
      </c>
      <c r="BM24" s="27">
        <f>'しくみ_年'!BM25*'しくみ_年'!BM4</f>
        <v/>
      </c>
      <c r="BN24" s="27">
        <f>'しくみ_年'!BN25*'しくみ_年'!BN4</f>
        <v/>
      </c>
      <c r="BO24" s="27">
        <f>'しくみ_年'!BO25*'しくみ_年'!BO4</f>
        <v/>
      </c>
    </row>
    <row r="25">
      <c r="A25" s="5" t="inlineStr">
        <is>
          <t>年に数回の出費</t>
        </is>
      </c>
      <c r="B25" s="27">
        <f>'しくみ_年'!B26*'しくみ_年'!B4</f>
        <v/>
      </c>
      <c r="C25" s="27">
        <f>'しくみ_年'!C26*'しくみ_年'!C4</f>
        <v/>
      </c>
      <c r="D25" s="27">
        <f>'しくみ_年'!D26*'しくみ_年'!D4</f>
        <v/>
      </c>
      <c r="E25" s="27">
        <f>'しくみ_年'!E26*'しくみ_年'!E4</f>
        <v/>
      </c>
      <c r="F25" s="27">
        <f>'しくみ_年'!F26*'しくみ_年'!F4</f>
        <v/>
      </c>
      <c r="G25" s="27">
        <f>'しくみ_年'!G26*'しくみ_年'!G4</f>
        <v/>
      </c>
      <c r="H25" s="27">
        <f>'しくみ_年'!H26*'しくみ_年'!H4</f>
        <v/>
      </c>
      <c r="I25" s="27">
        <f>'しくみ_年'!I26*'しくみ_年'!I4</f>
        <v/>
      </c>
      <c r="J25" s="27">
        <f>'しくみ_年'!J26*'しくみ_年'!J4</f>
        <v/>
      </c>
      <c r="K25" s="27">
        <f>'しくみ_年'!K26*'しくみ_年'!K4</f>
        <v/>
      </c>
      <c r="L25" s="27">
        <f>'しくみ_年'!L26*'しくみ_年'!L4</f>
        <v/>
      </c>
      <c r="M25" s="27">
        <f>'しくみ_年'!M26*'しくみ_年'!M4</f>
        <v/>
      </c>
      <c r="N25" s="27">
        <f>'しくみ_年'!N26*'しくみ_年'!N4</f>
        <v/>
      </c>
      <c r="O25" s="27">
        <f>'しくみ_年'!O26*'しくみ_年'!O4</f>
        <v/>
      </c>
      <c r="P25" s="27">
        <f>'しくみ_年'!P26*'しくみ_年'!P4</f>
        <v/>
      </c>
      <c r="Q25" s="27">
        <f>'しくみ_年'!Q26*'しくみ_年'!Q4</f>
        <v/>
      </c>
      <c r="R25" s="27">
        <f>'しくみ_年'!R26*'しくみ_年'!R4</f>
        <v/>
      </c>
      <c r="S25" s="27">
        <f>'しくみ_年'!S26*'しくみ_年'!S4</f>
        <v/>
      </c>
      <c r="T25" s="27">
        <f>'しくみ_年'!T26*'しくみ_年'!T4</f>
        <v/>
      </c>
      <c r="U25" s="27">
        <f>'しくみ_年'!U26*'しくみ_年'!U4</f>
        <v/>
      </c>
      <c r="V25" s="27">
        <f>'しくみ_年'!V26*'しくみ_年'!V4</f>
        <v/>
      </c>
      <c r="W25" s="27">
        <f>'しくみ_年'!W26*'しくみ_年'!W4</f>
        <v/>
      </c>
      <c r="X25" s="27">
        <f>'しくみ_年'!X26*'しくみ_年'!X4</f>
        <v/>
      </c>
      <c r="Y25" s="27">
        <f>'しくみ_年'!Y26*'しくみ_年'!Y4</f>
        <v/>
      </c>
      <c r="Z25" s="27">
        <f>'しくみ_年'!Z26*'しくみ_年'!Z4</f>
        <v/>
      </c>
      <c r="AA25" s="27">
        <f>'しくみ_年'!AA26*'しくみ_年'!AA4</f>
        <v/>
      </c>
      <c r="AB25" s="27">
        <f>'しくみ_年'!AB26*'しくみ_年'!AB4</f>
        <v/>
      </c>
      <c r="AC25" s="27">
        <f>'しくみ_年'!AC26*'しくみ_年'!AC4</f>
        <v/>
      </c>
      <c r="AD25" s="27">
        <f>'しくみ_年'!AD26*'しくみ_年'!AD4</f>
        <v/>
      </c>
      <c r="AE25" s="27">
        <f>'しくみ_年'!AE26*'しくみ_年'!AE4</f>
        <v/>
      </c>
      <c r="AF25" s="27">
        <f>'しくみ_年'!AF26*'しくみ_年'!AF4</f>
        <v/>
      </c>
      <c r="AG25" s="27">
        <f>'しくみ_年'!AG26*'しくみ_年'!AG4</f>
        <v/>
      </c>
      <c r="AH25" s="27">
        <f>'しくみ_年'!AH26*'しくみ_年'!AH4</f>
        <v/>
      </c>
      <c r="AI25" s="27">
        <f>'しくみ_年'!AI26*'しくみ_年'!AI4</f>
        <v/>
      </c>
      <c r="AJ25" s="27">
        <f>'しくみ_年'!AJ26*'しくみ_年'!AJ4</f>
        <v/>
      </c>
      <c r="AK25" s="27">
        <f>'しくみ_年'!AK26*'しくみ_年'!AK4</f>
        <v/>
      </c>
      <c r="AL25" s="27">
        <f>'しくみ_年'!AL26*'しくみ_年'!AL4</f>
        <v/>
      </c>
      <c r="AM25" s="27">
        <f>'しくみ_年'!AM26*'しくみ_年'!AM4</f>
        <v/>
      </c>
      <c r="AN25" s="27">
        <f>'しくみ_年'!AN26*'しくみ_年'!AN4</f>
        <v/>
      </c>
      <c r="AO25" s="27">
        <f>'しくみ_年'!AO26*'しくみ_年'!AO4</f>
        <v/>
      </c>
      <c r="AP25" s="27">
        <f>'しくみ_年'!AP26*'しくみ_年'!AP4</f>
        <v/>
      </c>
      <c r="AQ25" s="27">
        <f>'しくみ_年'!AQ26*'しくみ_年'!AQ4</f>
        <v/>
      </c>
      <c r="AR25" s="27">
        <f>'しくみ_年'!AR26*'しくみ_年'!AR4</f>
        <v/>
      </c>
      <c r="AS25" s="27">
        <f>'しくみ_年'!AS26*'しくみ_年'!AS4</f>
        <v/>
      </c>
      <c r="AT25" s="27">
        <f>'しくみ_年'!AT26*'しくみ_年'!AT4</f>
        <v/>
      </c>
      <c r="AU25" s="27">
        <f>'しくみ_年'!AU26*'しくみ_年'!AU4</f>
        <v/>
      </c>
      <c r="AV25" s="27">
        <f>'しくみ_年'!AV26*'しくみ_年'!AV4</f>
        <v/>
      </c>
      <c r="AW25" s="27">
        <f>'しくみ_年'!AW26*'しくみ_年'!AW4</f>
        <v/>
      </c>
      <c r="AX25" s="27">
        <f>'しくみ_年'!AX26*'しくみ_年'!AX4</f>
        <v/>
      </c>
      <c r="AY25" s="27">
        <f>'しくみ_年'!AY26*'しくみ_年'!AY4</f>
        <v/>
      </c>
      <c r="AZ25" s="27">
        <f>'しくみ_年'!AZ26*'しくみ_年'!AZ4</f>
        <v/>
      </c>
      <c r="BA25" s="27">
        <f>'しくみ_年'!BA26*'しくみ_年'!BA4</f>
        <v/>
      </c>
      <c r="BB25" s="27">
        <f>'しくみ_年'!BB26*'しくみ_年'!BB4</f>
        <v/>
      </c>
      <c r="BC25" s="27">
        <f>'しくみ_年'!BC26*'しくみ_年'!BC4</f>
        <v/>
      </c>
      <c r="BD25" s="27">
        <f>'しくみ_年'!BD26*'しくみ_年'!BD4</f>
        <v/>
      </c>
      <c r="BE25" s="27">
        <f>'しくみ_年'!BE26*'しくみ_年'!BE4</f>
        <v/>
      </c>
      <c r="BF25" s="27">
        <f>'しくみ_年'!BF26*'しくみ_年'!BF4</f>
        <v/>
      </c>
      <c r="BG25" s="27">
        <f>'しくみ_年'!BG26*'しくみ_年'!BG4</f>
        <v/>
      </c>
      <c r="BH25" s="27">
        <f>'しくみ_年'!BH26*'しくみ_年'!BH4</f>
        <v/>
      </c>
      <c r="BI25" s="27">
        <f>'しくみ_年'!BI26*'しくみ_年'!BI4</f>
        <v/>
      </c>
      <c r="BJ25" s="27">
        <f>'しくみ_年'!BJ26*'しくみ_年'!BJ4</f>
        <v/>
      </c>
      <c r="BK25" s="27">
        <f>'しくみ_年'!BK26*'しくみ_年'!BK4</f>
        <v/>
      </c>
      <c r="BL25" s="27">
        <f>'しくみ_年'!BL26*'しくみ_年'!BL4</f>
        <v/>
      </c>
      <c r="BM25" s="27">
        <f>'しくみ_年'!BM26*'しくみ_年'!BM4</f>
        <v/>
      </c>
      <c r="BN25" s="27">
        <f>'しくみ_年'!BN26*'しくみ_年'!BN4</f>
        <v/>
      </c>
      <c r="BO25" s="27">
        <f>'しくみ_年'!BO26*'しくみ_年'!BO4</f>
        <v/>
      </c>
    </row>
    <row r="26">
      <c r="A26" s="5" t="inlineStr">
        <is>
          <t>住まい（家賃など）</t>
        </is>
      </c>
      <c r="B26" s="27">
        <f>'しくみ_年'!B27*'しくみ_年'!B4</f>
        <v/>
      </c>
      <c r="C26" s="27">
        <f>'しくみ_年'!C27*'しくみ_年'!C4</f>
        <v/>
      </c>
      <c r="D26" s="27">
        <f>'しくみ_年'!D27*'しくみ_年'!D4</f>
        <v/>
      </c>
      <c r="E26" s="27">
        <f>'しくみ_年'!E27*'しくみ_年'!E4</f>
        <v/>
      </c>
      <c r="F26" s="27">
        <f>'しくみ_年'!F27*'しくみ_年'!F4</f>
        <v/>
      </c>
      <c r="G26" s="27">
        <f>'しくみ_年'!G27*'しくみ_年'!G4</f>
        <v/>
      </c>
      <c r="H26" s="27">
        <f>'しくみ_年'!H27*'しくみ_年'!H4</f>
        <v/>
      </c>
      <c r="I26" s="27">
        <f>'しくみ_年'!I27*'しくみ_年'!I4</f>
        <v/>
      </c>
      <c r="J26" s="27">
        <f>'しくみ_年'!J27*'しくみ_年'!J4</f>
        <v/>
      </c>
      <c r="K26" s="27">
        <f>'しくみ_年'!K27*'しくみ_年'!K4</f>
        <v/>
      </c>
      <c r="L26" s="27">
        <f>'しくみ_年'!L27*'しくみ_年'!L4</f>
        <v/>
      </c>
      <c r="M26" s="27">
        <f>'しくみ_年'!M27*'しくみ_年'!M4</f>
        <v/>
      </c>
      <c r="N26" s="27">
        <f>'しくみ_年'!N27*'しくみ_年'!N4</f>
        <v/>
      </c>
      <c r="O26" s="27">
        <f>'しくみ_年'!O27*'しくみ_年'!O4</f>
        <v/>
      </c>
      <c r="P26" s="27">
        <f>'しくみ_年'!P27*'しくみ_年'!P4</f>
        <v/>
      </c>
      <c r="Q26" s="27">
        <f>'しくみ_年'!Q27*'しくみ_年'!Q4</f>
        <v/>
      </c>
      <c r="R26" s="27">
        <f>'しくみ_年'!R27*'しくみ_年'!R4</f>
        <v/>
      </c>
      <c r="S26" s="27">
        <f>'しくみ_年'!S27*'しくみ_年'!S4</f>
        <v/>
      </c>
      <c r="T26" s="27">
        <f>'しくみ_年'!T27*'しくみ_年'!T4</f>
        <v/>
      </c>
      <c r="U26" s="27">
        <f>'しくみ_年'!U27*'しくみ_年'!U4</f>
        <v/>
      </c>
      <c r="V26" s="27">
        <f>'しくみ_年'!V27*'しくみ_年'!V4</f>
        <v/>
      </c>
      <c r="W26" s="27">
        <f>'しくみ_年'!W27*'しくみ_年'!W4</f>
        <v/>
      </c>
      <c r="X26" s="27">
        <f>'しくみ_年'!X27*'しくみ_年'!X4</f>
        <v/>
      </c>
      <c r="Y26" s="27">
        <f>'しくみ_年'!Y27*'しくみ_年'!Y4</f>
        <v/>
      </c>
      <c r="Z26" s="27">
        <f>'しくみ_年'!Z27*'しくみ_年'!Z4</f>
        <v/>
      </c>
      <c r="AA26" s="27">
        <f>'しくみ_年'!AA27*'しくみ_年'!AA4</f>
        <v/>
      </c>
      <c r="AB26" s="27">
        <f>'しくみ_年'!AB27*'しくみ_年'!AB4</f>
        <v/>
      </c>
      <c r="AC26" s="27">
        <f>'しくみ_年'!AC27*'しくみ_年'!AC4</f>
        <v/>
      </c>
      <c r="AD26" s="27">
        <f>'しくみ_年'!AD27*'しくみ_年'!AD4</f>
        <v/>
      </c>
      <c r="AE26" s="27">
        <f>'しくみ_年'!AE27*'しくみ_年'!AE4</f>
        <v/>
      </c>
      <c r="AF26" s="27">
        <f>'しくみ_年'!AF27*'しくみ_年'!AF4</f>
        <v/>
      </c>
      <c r="AG26" s="27">
        <f>'しくみ_年'!AG27*'しくみ_年'!AG4</f>
        <v/>
      </c>
      <c r="AH26" s="27">
        <f>'しくみ_年'!AH27*'しくみ_年'!AH4</f>
        <v/>
      </c>
      <c r="AI26" s="27">
        <f>'しくみ_年'!AI27*'しくみ_年'!AI4</f>
        <v/>
      </c>
      <c r="AJ26" s="27">
        <f>'しくみ_年'!AJ27*'しくみ_年'!AJ4</f>
        <v/>
      </c>
      <c r="AK26" s="27">
        <f>'しくみ_年'!AK27*'しくみ_年'!AK4</f>
        <v/>
      </c>
      <c r="AL26" s="27">
        <f>'しくみ_年'!AL27*'しくみ_年'!AL4</f>
        <v/>
      </c>
      <c r="AM26" s="27">
        <f>'しくみ_年'!AM27*'しくみ_年'!AM4</f>
        <v/>
      </c>
      <c r="AN26" s="27">
        <f>'しくみ_年'!AN27*'しくみ_年'!AN4</f>
        <v/>
      </c>
      <c r="AO26" s="27">
        <f>'しくみ_年'!AO27*'しくみ_年'!AO4</f>
        <v/>
      </c>
      <c r="AP26" s="27">
        <f>'しくみ_年'!AP27*'しくみ_年'!AP4</f>
        <v/>
      </c>
      <c r="AQ26" s="27">
        <f>'しくみ_年'!AQ27*'しくみ_年'!AQ4</f>
        <v/>
      </c>
      <c r="AR26" s="27">
        <f>'しくみ_年'!AR27*'しくみ_年'!AR4</f>
        <v/>
      </c>
      <c r="AS26" s="27">
        <f>'しくみ_年'!AS27*'しくみ_年'!AS4</f>
        <v/>
      </c>
      <c r="AT26" s="27">
        <f>'しくみ_年'!AT27*'しくみ_年'!AT4</f>
        <v/>
      </c>
      <c r="AU26" s="27">
        <f>'しくみ_年'!AU27*'しくみ_年'!AU4</f>
        <v/>
      </c>
      <c r="AV26" s="27">
        <f>'しくみ_年'!AV27*'しくみ_年'!AV4</f>
        <v/>
      </c>
      <c r="AW26" s="27">
        <f>'しくみ_年'!AW27*'しくみ_年'!AW4</f>
        <v/>
      </c>
      <c r="AX26" s="27">
        <f>'しくみ_年'!AX27*'しくみ_年'!AX4</f>
        <v/>
      </c>
      <c r="AY26" s="27">
        <f>'しくみ_年'!AY27*'しくみ_年'!AY4</f>
        <v/>
      </c>
      <c r="AZ26" s="27">
        <f>'しくみ_年'!AZ27*'しくみ_年'!AZ4</f>
        <v/>
      </c>
      <c r="BA26" s="27">
        <f>'しくみ_年'!BA27*'しくみ_年'!BA4</f>
        <v/>
      </c>
      <c r="BB26" s="27">
        <f>'しくみ_年'!BB27*'しくみ_年'!BB4</f>
        <v/>
      </c>
      <c r="BC26" s="27">
        <f>'しくみ_年'!BC27*'しくみ_年'!BC4</f>
        <v/>
      </c>
      <c r="BD26" s="27">
        <f>'しくみ_年'!BD27*'しくみ_年'!BD4</f>
        <v/>
      </c>
      <c r="BE26" s="27">
        <f>'しくみ_年'!BE27*'しくみ_年'!BE4</f>
        <v/>
      </c>
      <c r="BF26" s="27">
        <f>'しくみ_年'!BF27*'しくみ_年'!BF4</f>
        <v/>
      </c>
      <c r="BG26" s="27">
        <f>'しくみ_年'!BG27*'しくみ_年'!BG4</f>
        <v/>
      </c>
      <c r="BH26" s="27">
        <f>'しくみ_年'!BH27*'しくみ_年'!BH4</f>
        <v/>
      </c>
      <c r="BI26" s="27">
        <f>'しくみ_年'!BI27*'しくみ_年'!BI4</f>
        <v/>
      </c>
      <c r="BJ26" s="27">
        <f>'しくみ_年'!BJ27*'しくみ_年'!BJ4</f>
        <v/>
      </c>
      <c r="BK26" s="27">
        <f>'しくみ_年'!BK27*'しくみ_年'!BK4</f>
        <v/>
      </c>
      <c r="BL26" s="27">
        <f>'しくみ_年'!BL27*'しくみ_年'!BL4</f>
        <v/>
      </c>
      <c r="BM26" s="27">
        <f>'しくみ_年'!BM27*'しくみ_年'!BM4</f>
        <v/>
      </c>
      <c r="BN26" s="27">
        <f>'しくみ_年'!BN27*'しくみ_年'!BN4</f>
        <v/>
      </c>
      <c r="BO26" s="27">
        <f>'しくみ_年'!BO27*'しくみ_年'!BO4</f>
        <v/>
      </c>
    </row>
    <row r="27">
      <c r="A27" s="5" t="inlineStr">
        <is>
          <t>住宅ローンの返済</t>
        </is>
      </c>
      <c r="B27" s="27">
        <f>'しくみ_年'!B71</f>
        <v/>
      </c>
      <c r="C27" s="27">
        <f>'しくみ_年'!C71</f>
        <v/>
      </c>
      <c r="D27" s="27">
        <f>'しくみ_年'!D71</f>
        <v/>
      </c>
      <c r="E27" s="27">
        <f>'しくみ_年'!E71</f>
        <v/>
      </c>
      <c r="F27" s="27">
        <f>'しくみ_年'!F71</f>
        <v/>
      </c>
      <c r="G27" s="27">
        <f>'しくみ_年'!G71</f>
        <v/>
      </c>
      <c r="H27" s="27">
        <f>'しくみ_年'!H71</f>
        <v/>
      </c>
      <c r="I27" s="27">
        <f>'しくみ_年'!I71</f>
        <v/>
      </c>
      <c r="J27" s="27">
        <f>'しくみ_年'!J71</f>
        <v/>
      </c>
      <c r="K27" s="27">
        <f>'しくみ_年'!K71</f>
        <v/>
      </c>
      <c r="L27" s="27">
        <f>'しくみ_年'!L71</f>
        <v/>
      </c>
      <c r="M27" s="27">
        <f>'しくみ_年'!M71</f>
        <v/>
      </c>
      <c r="N27" s="27">
        <f>'しくみ_年'!N71</f>
        <v/>
      </c>
      <c r="O27" s="27">
        <f>'しくみ_年'!O71</f>
        <v/>
      </c>
      <c r="P27" s="27">
        <f>'しくみ_年'!P71</f>
        <v/>
      </c>
      <c r="Q27" s="27">
        <f>'しくみ_年'!Q71</f>
        <v/>
      </c>
      <c r="R27" s="27">
        <f>'しくみ_年'!R71</f>
        <v/>
      </c>
      <c r="S27" s="27">
        <f>'しくみ_年'!S71</f>
        <v/>
      </c>
      <c r="T27" s="27">
        <f>'しくみ_年'!T71</f>
        <v/>
      </c>
      <c r="U27" s="27">
        <f>'しくみ_年'!U71</f>
        <v/>
      </c>
      <c r="V27" s="27">
        <f>'しくみ_年'!V71</f>
        <v/>
      </c>
      <c r="W27" s="27">
        <f>'しくみ_年'!W71</f>
        <v/>
      </c>
      <c r="X27" s="27">
        <f>'しくみ_年'!X71</f>
        <v/>
      </c>
      <c r="Y27" s="27">
        <f>'しくみ_年'!Y71</f>
        <v/>
      </c>
      <c r="Z27" s="27">
        <f>'しくみ_年'!Z71</f>
        <v/>
      </c>
      <c r="AA27" s="27">
        <f>'しくみ_年'!AA71</f>
        <v/>
      </c>
      <c r="AB27" s="27">
        <f>'しくみ_年'!AB71</f>
        <v/>
      </c>
      <c r="AC27" s="27">
        <f>'しくみ_年'!AC71</f>
        <v/>
      </c>
      <c r="AD27" s="27">
        <f>'しくみ_年'!AD71</f>
        <v/>
      </c>
      <c r="AE27" s="27">
        <f>'しくみ_年'!AE71</f>
        <v/>
      </c>
      <c r="AF27" s="27">
        <f>'しくみ_年'!AF71</f>
        <v/>
      </c>
      <c r="AG27" s="27">
        <f>'しくみ_年'!AG71</f>
        <v/>
      </c>
      <c r="AH27" s="27">
        <f>'しくみ_年'!AH71</f>
        <v/>
      </c>
      <c r="AI27" s="27">
        <f>'しくみ_年'!AI71</f>
        <v/>
      </c>
      <c r="AJ27" s="27">
        <f>'しくみ_年'!AJ71</f>
        <v/>
      </c>
      <c r="AK27" s="27">
        <f>'しくみ_年'!AK71</f>
        <v/>
      </c>
      <c r="AL27" s="27">
        <f>'しくみ_年'!AL71</f>
        <v/>
      </c>
      <c r="AM27" s="27">
        <f>'しくみ_年'!AM71</f>
        <v/>
      </c>
      <c r="AN27" s="27">
        <f>'しくみ_年'!AN71</f>
        <v/>
      </c>
      <c r="AO27" s="27">
        <f>'しくみ_年'!AO71</f>
        <v/>
      </c>
      <c r="AP27" s="27">
        <f>'しくみ_年'!AP71</f>
        <v/>
      </c>
      <c r="AQ27" s="27">
        <f>'しくみ_年'!AQ71</f>
        <v/>
      </c>
      <c r="AR27" s="27">
        <f>'しくみ_年'!AR71</f>
        <v/>
      </c>
      <c r="AS27" s="27">
        <f>'しくみ_年'!AS71</f>
        <v/>
      </c>
      <c r="AT27" s="27">
        <f>'しくみ_年'!AT71</f>
        <v/>
      </c>
      <c r="AU27" s="27">
        <f>'しくみ_年'!AU71</f>
        <v/>
      </c>
      <c r="AV27" s="27">
        <f>'しくみ_年'!AV71</f>
        <v/>
      </c>
      <c r="AW27" s="27">
        <f>'しくみ_年'!AW71</f>
        <v/>
      </c>
      <c r="AX27" s="27">
        <f>'しくみ_年'!AX71</f>
        <v/>
      </c>
      <c r="AY27" s="27">
        <f>'しくみ_年'!AY71</f>
        <v/>
      </c>
      <c r="AZ27" s="27">
        <f>'しくみ_年'!AZ71</f>
        <v/>
      </c>
      <c r="BA27" s="27">
        <f>'しくみ_年'!BA71</f>
        <v/>
      </c>
      <c r="BB27" s="27">
        <f>'しくみ_年'!BB71</f>
        <v/>
      </c>
      <c r="BC27" s="27">
        <f>'しくみ_年'!BC71</f>
        <v/>
      </c>
      <c r="BD27" s="27">
        <f>'しくみ_年'!BD71</f>
        <v/>
      </c>
      <c r="BE27" s="27">
        <f>'しくみ_年'!BE71</f>
        <v/>
      </c>
      <c r="BF27" s="27">
        <f>'しくみ_年'!BF71</f>
        <v/>
      </c>
      <c r="BG27" s="27">
        <f>'しくみ_年'!BG71</f>
        <v/>
      </c>
      <c r="BH27" s="27">
        <f>'しくみ_年'!BH71</f>
        <v/>
      </c>
      <c r="BI27" s="27">
        <f>'しくみ_年'!BI71</f>
        <v/>
      </c>
      <c r="BJ27" s="27">
        <f>'しくみ_年'!BJ71</f>
        <v/>
      </c>
      <c r="BK27" s="27">
        <f>'しくみ_年'!BK71</f>
        <v/>
      </c>
      <c r="BL27" s="27">
        <f>'しくみ_年'!BL71</f>
        <v/>
      </c>
      <c r="BM27" s="27">
        <f>'しくみ_年'!BM71</f>
        <v/>
      </c>
      <c r="BN27" s="27">
        <f>'しくみ_年'!BN71</f>
        <v/>
      </c>
      <c r="BO27" s="27">
        <f>'しくみ_年'!BO71</f>
        <v/>
      </c>
    </row>
    <row r="28">
      <c r="A28" s="5" t="inlineStr">
        <is>
          <t>教育費</t>
        </is>
      </c>
      <c r="B28" s="27">
        <f>'しくみ_年'!B32*'しくみ_年'!B4</f>
        <v/>
      </c>
      <c r="C28" s="27">
        <f>'しくみ_年'!C32*'しくみ_年'!C4</f>
        <v/>
      </c>
      <c r="D28" s="27">
        <f>'しくみ_年'!D32*'しくみ_年'!D4</f>
        <v/>
      </c>
      <c r="E28" s="27">
        <f>'しくみ_年'!E32*'しくみ_年'!E4</f>
        <v/>
      </c>
      <c r="F28" s="27">
        <f>'しくみ_年'!F32*'しくみ_年'!F4</f>
        <v/>
      </c>
      <c r="G28" s="27">
        <f>'しくみ_年'!G32*'しくみ_年'!G4</f>
        <v/>
      </c>
      <c r="H28" s="27">
        <f>'しくみ_年'!H32*'しくみ_年'!H4</f>
        <v/>
      </c>
      <c r="I28" s="27">
        <f>'しくみ_年'!I32*'しくみ_年'!I4</f>
        <v/>
      </c>
      <c r="J28" s="27">
        <f>'しくみ_年'!J32*'しくみ_年'!J4</f>
        <v/>
      </c>
      <c r="K28" s="27">
        <f>'しくみ_年'!K32*'しくみ_年'!K4</f>
        <v/>
      </c>
      <c r="L28" s="27">
        <f>'しくみ_年'!L32*'しくみ_年'!L4</f>
        <v/>
      </c>
      <c r="M28" s="27">
        <f>'しくみ_年'!M32*'しくみ_年'!M4</f>
        <v/>
      </c>
      <c r="N28" s="27">
        <f>'しくみ_年'!N32*'しくみ_年'!N4</f>
        <v/>
      </c>
      <c r="O28" s="27">
        <f>'しくみ_年'!O32*'しくみ_年'!O4</f>
        <v/>
      </c>
      <c r="P28" s="27">
        <f>'しくみ_年'!P32*'しくみ_年'!P4</f>
        <v/>
      </c>
      <c r="Q28" s="27">
        <f>'しくみ_年'!Q32*'しくみ_年'!Q4</f>
        <v/>
      </c>
      <c r="R28" s="27">
        <f>'しくみ_年'!R32*'しくみ_年'!R4</f>
        <v/>
      </c>
      <c r="S28" s="27">
        <f>'しくみ_年'!S32*'しくみ_年'!S4</f>
        <v/>
      </c>
      <c r="T28" s="27">
        <f>'しくみ_年'!T32*'しくみ_年'!T4</f>
        <v/>
      </c>
      <c r="U28" s="27">
        <f>'しくみ_年'!U32*'しくみ_年'!U4</f>
        <v/>
      </c>
      <c r="V28" s="27">
        <f>'しくみ_年'!V32*'しくみ_年'!V4</f>
        <v/>
      </c>
      <c r="W28" s="27">
        <f>'しくみ_年'!W32*'しくみ_年'!W4</f>
        <v/>
      </c>
      <c r="X28" s="27">
        <f>'しくみ_年'!X32*'しくみ_年'!X4</f>
        <v/>
      </c>
      <c r="Y28" s="27">
        <f>'しくみ_年'!Y32*'しくみ_年'!Y4</f>
        <v/>
      </c>
      <c r="Z28" s="27">
        <f>'しくみ_年'!Z32*'しくみ_年'!Z4</f>
        <v/>
      </c>
      <c r="AA28" s="27">
        <f>'しくみ_年'!AA32*'しくみ_年'!AA4</f>
        <v/>
      </c>
      <c r="AB28" s="27">
        <f>'しくみ_年'!AB32*'しくみ_年'!AB4</f>
        <v/>
      </c>
      <c r="AC28" s="27">
        <f>'しくみ_年'!AC32*'しくみ_年'!AC4</f>
        <v/>
      </c>
      <c r="AD28" s="27">
        <f>'しくみ_年'!AD32*'しくみ_年'!AD4</f>
        <v/>
      </c>
      <c r="AE28" s="27">
        <f>'しくみ_年'!AE32*'しくみ_年'!AE4</f>
        <v/>
      </c>
      <c r="AF28" s="27">
        <f>'しくみ_年'!AF32*'しくみ_年'!AF4</f>
        <v/>
      </c>
      <c r="AG28" s="27">
        <f>'しくみ_年'!AG32*'しくみ_年'!AG4</f>
        <v/>
      </c>
      <c r="AH28" s="27">
        <f>'しくみ_年'!AH32*'しくみ_年'!AH4</f>
        <v/>
      </c>
      <c r="AI28" s="27">
        <f>'しくみ_年'!AI32*'しくみ_年'!AI4</f>
        <v/>
      </c>
      <c r="AJ28" s="27">
        <f>'しくみ_年'!AJ32*'しくみ_年'!AJ4</f>
        <v/>
      </c>
      <c r="AK28" s="27">
        <f>'しくみ_年'!AK32*'しくみ_年'!AK4</f>
        <v/>
      </c>
      <c r="AL28" s="27">
        <f>'しくみ_年'!AL32*'しくみ_年'!AL4</f>
        <v/>
      </c>
      <c r="AM28" s="27">
        <f>'しくみ_年'!AM32*'しくみ_年'!AM4</f>
        <v/>
      </c>
      <c r="AN28" s="27">
        <f>'しくみ_年'!AN32*'しくみ_年'!AN4</f>
        <v/>
      </c>
      <c r="AO28" s="27">
        <f>'しくみ_年'!AO32*'しくみ_年'!AO4</f>
        <v/>
      </c>
      <c r="AP28" s="27">
        <f>'しくみ_年'!AP32*'しくみ_年'!AP4</f>
        <v/>
      </c>
      <c r="AQ28" s="27">
        <f>'しくみ_年'!AQ32*'しくみ_年'!AQ4</f>
        <v/>
      </c>
      <c r="AR28" s="27">
        <f>'しくみ_年'!AR32*'しくみ_年'!AR4</f>
        <v/>
      </c>
      <c r="AS28" s="27">
        <f>'しくみ_年'!AS32*'しくみ_年'!AS4</f>
        <v/>
      </c>
      <c r="AT28" s="27">
        <f>'しくみ_年'!AT32*'しくみ_年'!AT4</f>
        <v/>
      </c>
      <c r="AU28" s="27">
        <f>'しくみ_年'!AU32*'しくみ_年'!AU4</f>
        <v/>
      </c>
      <c r="AV28" s="27">
        <f>'しくみ_年'!AV32*'しくみ_年'!AV4</f>
        <v/>
      </c>
      <c r="AW28" s="27">
        <f>'しくみ_年'!AW32*'しくみ_年'!AW4</f>
        <v/>
      </c>
      <c r="AX28" s="27">
        <f>'しくみ_年'!AX32*'しくみ_年'!AX4</f>
        <v/>
      </c>
      <c r="AY28" s="27">
        <f>'しくみ_年'!AY32*'しくみ_年'!AY4</f>
        <v/>
      </c>
      <c r="AZ28" s="27">
        <f>'しくみ_年'!AZ32*'しくみ_年'!AZ4</f>
        <v/>
      </c>
      <c r="BA28" s="27">
        <f>'しくみ_年'!BA32*'しくみ_年'!BA4</f>
        <v/>
      </c>
      <c r="BB28" s="27">
        <f>'しくみ_年'!BB32*'しくみ_年'!BB4</f>
        <v/>
      </c>
      <c r="BC28" s="27">
        <f>'しくみ_年'!BC32*'しくみ_年'!BC4</f>
        <v/>
      </c>
      <c r="BD28" s="27">
        <f>'しくみ_年'!BD32*'しくみ_年'!BD4</f>
        <v/>
      </c>
      <c r="BE28" s="27">
        <f>'しくみ_年'!BE32*'しくみ_年'!BE4</f>
        <v/>
      </c>
      <c r="BF28" s="27">
        <f>'しくみ_年'!BF32*'しくみ_年'!BF4</f>
        <v/>
      </c>
      <c r="BG28" s="27">
        <f>'しくみ_年'!BG32*'しくみ_年'!BG4</f>
        <v/>
      </c>
      <c r="BH28" s="27">
        <f>'しくみ_年'!BH32*'しくみ_年'!BH4</f>
        <v/>
      </c>
      <c r="BI28" s="27">
        <f>'しくみ_年'!BI32*'しくみ_年'!BI4</f>
        <v/>
      </c>
      <c r="BJ28" s="27">
        <f>'しくみ_年'!BJ32*'しくみ_年'!BJ4</f>
        <v/>
      </c>
      <c r="BK28" s="27">
        <f>'しくみ_年'!BK32*'しくみ_年'!BK4</f>
        <v/>
      </c>
      <c r="BL28" s="27">
        <f>'しくみ_年'!BL32*'しくみ_年'!BL4</f>
        <v/>
      </c>
      <c r="BM28" s="27">
        <f>'しくみ_年'!BM32*'しくみ_年'!BM4</f>
        <v/>
      </c>
      <c r="BN28" s="27">
        <f>'しくみ_年'!BN32*'しくみ_年'!BN4</f>
        <v/>
      </c>
      <c r="BO28" s="27">
        <f>'しくみ_年'!BO32*'しくみ_年'!BO4</f>
        <v/>
      </c>
    </row>
    <row r="29">
      <c r="A29" s="5" t="inlineStr">
        <is>
          <t>大きな出費</t>
        </is>
      </c>
      <c r="B29" s="27">
        <f>'しくみ_年'!B43*'しくみ_年'!B4</f>
        <v/>
      </c>
      <c r="C29" s="27">
        <f>'しくみ_年'!C43*'しくみ_年'!C4</f>
        <v/>
      </c>
      <c r="D29" s="27">
        <f>'しくみ_年'!D43*'しくみ_年'!D4</f>
        <v/>
      </c>
      <c r="E29" s="27">
        <f>'しくみ_年'!E43*'しくみ_年'!E4</f>
        <v/>
      </c>
      <c r="F29" s="27">
        <f>'しくみ_年'!F43*'しくみ_年'!F4</f>
        <v/>
      </c>
      <c r="G29" s="27">
        <f>'しくみ_年'!G43*'しくみ_年'!G4</f>
        <v/>
      </c>
      <c r="H29" s="27">
        <f>'しくみ_年'!H43*'しくみ_年'!H4</f>
        <v/>
      </c>
      <c r="I29" s="27">
        <f>'しくみ_年'!I43*'しくみ_年'!I4</f>
        <v/>
      </c>
      <c r="J29" s="27">
        <f>'しくみ_年'!J43*'しくみ_年'!J4</f>
        <v/>
      </c>
      <c r="K29" s="27">
        <f>'しくみ_年'!K43*'しくみ_年'!K4</f>
        <v/>
      </c>
      <c r="L29" s="27">
        <f>'しくみ_年'!L43*'しくみ_年'!L4</f>
        <v/>
      </c>
      <c r="M29" s="27">
        <f>'しくみ_年'!M43*'しくみ_年'!M4</f>
        <v/>
      </c>
      <c r="N29" s="27">
        <f>'しくみ_年'!N43*'しくみ_年'!N4</f>
        <v/>
      </c>
      <c r="O29" s="27">
        <f>'しくみ_年'!O43*'しくみ_年'!O4</f>
        <v/>
      </c>
      <c r="P29" s="27">
        <f>'しくみ_年'!P43*'しくみ_年'!P4</f>
        <v/>
      </c>
      <c r="Q29" s="27">
        <f>'しくみ_年'!Q43*'しくみ_年'!Q4</f>
        <v/>
      </c>
      <c r="R29" s="27">
        <f>'しくみ_年'!R43*'しくみ_年'!R4</f>
        <v/>
      </c>
      <c r="S29" s="27">
        <f>'しくみ_年'!S43*'しくみ_年'!S4</f>
        <v/>
      </c>
      <c r="T29" s="27">
        <f>'しくみ_年'!T43*'しくみ_年'!T4</f>
        <v/>
      </c>
      <c r="U29" s="27">
        <f>'しくみ_年'!U43*'しくみ_年'!U4</f>
        <v/>
      </c>
      <c r="V29" s="27">
        <f>'しくみ_年'!V43*'しくみ_年'!V4</f>
        <v/>
      </c>
      <c r="W29" s="27">
        <f>'しくみ_年'!W43*'しくみ_年'!W4</f>
        <v/>
      </c>
      <c r="X29" s="27">
        <f>'しくみ_年'!X43*'しくみ_年'!X4</f>
        <v/>
      </c>
      <c r="Y29" s="27">
        <f>'しくみ_年'!Y43*'しくみ_年'!Y4</f>
        <v/>
      </c>
      <c r="Z29" s="27">
        <f>'しくみ_年'!Z43*'しくみ_年'!Z4</f>
        <v/>
      </c>
      <c r="AA29" s="27">
        <f>'しくみ_年'!AA43*'しくみ_年'!AA4</f>
        <v/>
      </c>
      <c r="AB29" s="27">
        <f>'しくみ_年'!AB43*'しくみ_年'!AB4</f>
        <v/>
      </c>
      <c r="AC29" s="27">
        <f>'しくみ_年'!AC43*'しくみ_年'!AC4</f>
        <v/>
      </c>
      <c r="AD29" s="27">
        <f>'しくみ_年'!AD43*'しくみ_年'!AD4</f>
        <v/>
      </c>
      <c r="AE29" s="27">
        <f>'しくみ_年'!AE43*'しくみ_年'!AE4</f>
        <v/>
      </c>
      <c r="AF29" s="27">
        <f>'しくみ_年'!AF43*'しくみ_年'!AF4</f>
        <v/>
      </c>
      <c r="AG29" s="27">
        <f>'しくみ_年'!AG43*'しくみ_年'!AG4</f>
        <v/>
      </c>
      <c r="AH29" s="27">
        <f>'しくみ_年'!AH43*'しくみ_年'!AH4</f>
        <v/>
      </c>
      <c r="AI29" s="27">
        <f>'しくみ_年'!AI43*'しくみ_年'!AI4</f>
        <v/>
      </c>
      <c r="AJ29" s="27">
        <f>'しくみ_年'!AJ43*'しくみ_年'!AJ4</f>
        <v/>
      </c>
      <c r="AK29" s="27">
        <f>'しくみ_年'!AK43*'しくみ_年'!AK4</f>
        <v/>
      </c>
      <c r="AL29" s="27">
        <f>'しくみ_年'!AL43*'しくみ_年'!AL4</f>
        <v/>
      </c>
      <c r="AM29" s="27">
        <f>'しくみ_年'!AM43*'しくみ_年'!AM4</f>
        <v/>
      </c>
      <c r="AN29" s="27">
        <f>'しくみ_年'!AN43*'しくみ_年'!AN4</f>
        <v/>
      </c>
      <c r="AO29" s="27">
        <f>'しくみ_年'!AO43*'しくみ_年'!AO4</f>
        <v/>
      </c>
      <c r="AP29" s="27">
        <f>'しくみ_年'!AP43*'しくみ_年'!AP4</f>
        <v/>
      </c>
      <c r="AQ29" s="27">
        <f>'しくみ_年'!AQ43*'しくみ_年'!AQ4</f>
        <v/>
      </c>
      <c r="AR29" s="27">
        <f>'しくみ_年'!AR43*'しくみ_年'!AR4</f>
        <v/>
      </c>
      <c r="AS29" s="27">
        <f>'しくみ_年'!AS43*'しくみ_年'!AS4</f>
        <v/>
      </c>
      <c r="AT29" s="27">
        <f>'しくみ_年'!AT43*'しくみ_年'!AT4</f>
        <v/>
      </c>
      <c r="AU29" s="27">
        <f>'しくみ_年'!AU43*'しくみ_年'!AU4</f>
        <v/>
      </c>
      <c r="AV29" s="27">
        <f>'しくみ_年'!AV43*'しくみ_年'!AV4</f>
        <v/>
      </c>
      <c r="AW29" s="27">
        <f>'しくみ_年'!AW43*'しくみ_年'!AW4</f>
        <v/>
      </c>
      <c r="AX29" s="27">
        <f>'しくみ_年'!AX43*'しくみ_年'!AX4</f>
        <v/>
      </c>
      <c r="AY29" s="27">
        <f>'しくみ_年'!AY43*'しくみ_年'!AY4</f>
        <v/>
      </c>
      <c r="AZ29" s="27">
        <f>'しくみ_年'!AZ43*'しくみ_年'!AZ4</f>
        <v/>
      </c>
      <c r="BA29" s="27">
        <f>'しくみ_年'!BA43*'しくみ_年'!BA4</f>
        <v/>
      </c>
      <c r="BB29" s="27">
        <f>'しくみ_年'!BB43*'しくみ_年'!BB4</f>
        <v/>
      </c>
      <c r="BC29" s="27">
        <f>'しくみ_年'!BC43*'しくみ_年'!BC4</f>
        <v/>
      </c>
      <c r="BD29" s="27">
        <f>'しくみ_年'!BD43*'しくみ_年'!BD4</f>
        <v/>
      </c>
      <c r="BE29" s="27">
        <f>'しくみ_年'!BE43*'しくみ_年'!BE4</f>
        <v/>
      </c>
      <c r="BF29" s="27">
        <f>'しくみ_年'!BF43*'しくみ_年'!BF4</f>
        <v/>
      </c>
      <c r="BG29" s="27">
        <f>'しくみ_年'!BG43*'しくみ_年'!BG4</f>
        <v/>
      </c>
      <c r="BH29" s="27">
        <f>'しくみ_年'!BH43*'しくみ_年'!BH4</f>
        <v/>
      </c>
      <c r="BI29" s="27">
        <f>'しくみ_年'!BI43*'しくみ_年'!BI4</f>
        <v/>
      </c>
      <c r="BJ29" s="27">
        <f>'しくみ_年'!BJ43*'しくみ_年'!BJ4</f>
        <v/>
      </c>
      <c r="BK29" s="27">
        <f>'しくみ_年'!BK43*'しくみ_年'!BK4</f>
        <v/>
      </c>
      <c r="BL29" s="27">
        <f>'しくみ_年'!BL43*'しくみ_年'!BL4</f>
        <v/>
      </c>
      <c r="BM29" s="27">
        <f>'しくみ_年'!BM43*'しくみ_年'!BM4</f>
        <v/>
      </c>
      <c r="BN29" s="27">
        <f>'しくみ_年'!BN43*'しくみ_年'!BN4</f>
        <v/>
      </c>
      <c r="BO29" s="27">
        <f>'しくみ_年'!BO43*'しくみ_年'!BO4</f>
        <v/>
      </c>
    </row>
    <row r="30">
      <c r="A30" s="32" t="inlineStr">
        <is>
          <t>出るお金の合計</t>
        </is>
      </c>
      <c r="B30" s="33">
        <f>SUM(B23:B29)</f>
        <v/>
      </c>
      <c r="C30" s="33">
        <f>SUM(C23:C29)</f>
        <v/>
      </c>
      <c r="D30" s="33">
        <f>SUM(D23:D29)</f>
        <v/>
      </c>
      <c r="E30" s="33">
        <f>SUM(E23:E29)</f>
        <v/>
      </c>
      <c r="F30" s="33">
        <f>SUM(F23:F29)</f>
        <v/>
      </c>
      <c r="G30" s="33">
        <f>SUM(G23:G29)</f>
        <v/>
      </c>
      <c r="H30" s="33">
        <f>SUM(H23:H29)</f>
        <v/>
      </c>
      <c r="I30" s="33">
        <f>SUM(I23:I29)</f>
        <v/>
      </c>
      <c r="J30" s="33">
        <f>SUM(J23:J29)</f>
        <v/>
      </c>
      <c r="K30" s="33">
        <f>SUM(K23:K29)</f>
        <v/>
      </c>
      <c r="L30" s="33">
        <f>SUM(L23:L29)</f>
        <v/>
      </c>
      <c r="M30" s="33">
        <f>SUM(M23:M29)</f>
        <v/>
      </c>
      <c r="N30" s="33">
        <f>SUM(N23:N29)</f>
        <v/>
      </c>
      <c r="O30" s="33">
        <f>SUM(O23:O29)</f>
        <v/>
      </c>
      <c r="P30" s="33">
        <f>SUM(P23:P29)</f>
        <v/>
      </c>
      <c r="Q30" s="33">
        <f>SUM(Q23:Q29)</f>
        <v/>
      </c>
      <c r="R30" s="33">
        <f>SUM(R23:R29)</f>
        <v/>
      </c>
      <c r="S30" s="33">
        <f>SUM(S23:S29)</f>
        <v/>
      </c>
      <c r="T30" s="33">
        <f>SUM(T23:T29)</f>
        <v/>
      </c>
      <c r="U30" s="33">
        <f>SUM(U23:U29)</f>
        <v/>
      </c>
      <c r="V30" s="33">
        <f>SUM(V23:V29)</f>
        <v/>
      </c>
      <c r="W30" s="33">
        <f>SUM(W23:W29)</f>
        <v/>
      </c>
      <c r="X30" s="33">
        <f>SUM(X23:X29)</f>
        <v/>
      </c>
      <c r="Y30" s="33">
        <f>SUM(Y23:Y29)</f>
        <v/>
      </c>
      <c r="Z30" s="33">
        <f>SUM(Z23:Z29)</f>
        <v/>
      </c>
      <c r="AA30" s="33">
        <f>SUM(AA23:AA29)</f>
        <v/>
      </c>
      <c r="AB30" s="33">
        <f>SUM(AB23:AB29)</f>
        <v/>
      </c>
      <c r="AC30" s="33">
        <f>SUM(AC23:AC29)</f>
        <v/>
      </c>
      <c r="AD30" s="33">
        <f>SUM(AD23:AD29)</f>
        <v/>
      </c>
      <c r="AE30" s="33">
        <f>SUM(AE23:AE29)</f>
        <v/>
      </c>
      <c r="AF30" s="33">
        <f>SUM(AF23:AF29)</f>
        <v/>
      </c>
      <c r="AG30" s="33">
        <f>SUM(AG23:AG29)</f>
        <v/>
      </c>
      <c r="AH30" s="33">
        <f>SUM(AH23:AH29)</f>
        <v/>
      </c>
      <c r="AI30" s="33">
        <f>SUM(AI23:AI29)</f>
        <v/>
      </c>
      <c r="AJ30" s="33">
        <f>SUM(AJ23:AJ29)</f>
        <v/>
      </c>
      <c r="AK30" s="33">
        <f>SUM(AK23:AK29)</f>
        <v/>
      </c>
      <c r="AL30" s="33">
        <f>SUM(AL23:AL29)</f>
        <v/>
      </c>
      <c r="AM30" s="33">
        <f>SUM(AM23:AM29)</f>
        <v/>
      </c>
      <c r="AN30" s="33">
        <f>SUM(AN23:AN29)</f>
        <v/>
      </c>
      <c r="AO30" s="33">
        <f>SUM(AO23:AO29)</f>
        <v/>
      </c>
      <c r="AP30" s="33">
        <f>SUM(AP23:AP29)</f>
        <v/>
      </c>
      <c r="AQ30" s="33">
        <f>SUM(AQ23:AQ29)</f>
        <v/>
      </c>
      <c r="AR30" s="33">
        <f>SUM(AR23:AR29)</f>
        <v/>
      </c>
      <c r="AS30" s="33">
        <f>SUM(AS23:AS29)</f>
        <v/>
      </c>
      <c r="AT30" s="33">
        <f>SUM(AT23:AT29)</f>
        <v/>
      </c>
      <c r="AU30" s="33">
        <f>SUM(AU23:AU29)</f>
        <v/>
      </c>
      <c r="AV30" s="33">
        <f>SUM(AV23:AV29)</f>
        <v/>
      </c>
      <c r="AW30" s="33">
        <f>SUM(AW23:AW29)</f>
        <v/>
      </c>
      <c r="AX30" s="33">
        <f>SUM(AX23:AX29)</f>
        <v/>
      </c>
      <c r="AY30" s="33">
        <f>SUM(AY23:AY29)</f>
        <v/>
      </c>
      <c r="AZ30" s="33">
        <f>SUM(AZ23:AZ29)</f>
        <v/>
      </c>
      <c r="BA30" s="33">
        <f>SUM(BA23:BA29)</f>
        <v/>
      </c>
      <c r="BB30" s="33">
        <f>SUM(BB23:BB29)</f>
        <v/>
      </c>
      <c r="BC30" s="33">
        <f>SUM(BC23:BC29)</f>
        <v/>
      </c>
      <c r="BD30" s="33">
        <f>SUM(BD23:BD29)</f>
        <v/>
      </c>
      <c r="BE30" s="33">
        <f>SUM(BE23:BE29)</f>
        <v/>
      </c>
      <c r="BF30" s="33">
        <f>SUM(BF23:BF29)</f>
        <v/>
      </c>
      <c r="BG30" s="33">
        <f>SUM(BG23:BG29)</f>
        <v/>
      </c>
      <c r="BH30" s="33">
        <f>SUM(BH23:BH29)</f>
        <v/>
      </c>
      <c r="BI30" s="33">
        <f>SUM(BI23:BI29)</f>
        <v/>
      </c>
      <c r="BJ30" s="33">
        <f>SUM(BJ23:BJ29)</f>
        <v/>
      </c>
      <c r="BK30" s="33">
        <f>SUM(BK23:BK29)</f>
        <v/>
      </c>
      <c r="BL30" s="33">
        <f>SUM(BL23:BL29)</f>
        <v/>
      </c>
      <c r="BM30" s="33">
        <f>SUM(BM23:BM29)</f>
        <v/>
      </c>
      <c r="BN30" s="33">
        <f>SUM(BN23:BN29)</f>
        <v/>
      </c>
      <c r="BO30" s="33">
        <f>SUM(BO23:BO29)</f>
        <v/>
      </c>
    </row>
    <row r="31">
      <c r="A31" s="34" t="inlineStr">
        <is>
          <t>1年の収支</t>
        </is>
      </c>
      <c r="B31" s="35">
        <f>B21-B30</f>
        <v/>
      </c>
      <c r="C31" s="35">
        <f>C21-C30</f>
        <v/>
      </c>
      <c r="D31" s="35">
        <f>D21-D30</f>
        <v/>
      </c>
      <c r="E31" s="35">
        <f>E21-E30</f>
        <v/>
      </c>
      <c r="F31" s="35">
        <f>F21-F30</f>
        <v/>
      </c>
      <c r="G31" s="35">
        <f>G21-G30</f>
        <v/>
      </c>
      <c r="H31" s="35">
        <f>H21-H30</f>
        <v/>
      </c>
      <c r="I31" s="35">
        <f>I21-I30</f>
        <v/>
      </c>
      <c r="J31" s="35">
        <f>J21-J30</f>
        <v/>
      </c>
      <c r="K31" s="35">
        <f>K21-K30</f>
        <v/>
      </c>
      <c r="L31" s="35">
        <f>L21-L30</f>
        <v/>
      </c>
      <c r="M31" s="35">
        <f>M21-M30</f>
        <v/>
      </c>
      <c r="N31" s="35">
        <f>N21-N30</f>
        <v/>
      </c>
      <c r="O31" s="35">
        <f>O21-O30</f>
        <v/>
      </c>
      <c r="P31" s="35">
        <f>P21-P30</f>
        <v/>
      </c>
      <c r="Q31" s="35">
        <f>Q21-Q30</f>
        <v/>
      </c>
      <c r="R31" s="35">
        <f>R21-R30</f>
        <v/>
      </c>
      <c r="S31" s="35">
        <f>S21-S30</f>
        <v/>
      </c>
      <c r="T31" s="35">
        <f>T21-T30</f>
        <v/>
      </c>
      <c r="U31" s="35">
        <f>U21-U30</f>
        <v/>
      </c>
      <c r="V31" s="35">
        <f>V21-V30</f>
        <v/>
      </c>
      <c r="W31" s="35">
        <f>W21-W30</f>
        <v/>
      </c>
      <c r="X31" s="35">
        <f>X21-X30</f>
        <v/>
      </c>
      <c r="Y31" s="35">
        <f>Y21-Y30</f>
        <v/>
      </c>
      <c r="Z31" s="35">
        <f>Z21-Z30</f>
        <v/>
      </c>
      <c r="AA31" s="35">
        <f>AA21-AA30</f>
        <v/>
      </c>
      <c r="AB31" s="35">
        <f>AB21-AB30</f>
        <v/>
      </c>
      <c r="AC31" s="35">
        <f>AC21-AC30</f>
        <v/>
      </c>
      <c r="AD31" s="35">
        <f>AD21-AD30</f>
        <v/>
      </c>
      <c r="AE31" s="35">
        <f>AE21-AE30</f>
        <v/>
      </c>
      <c r="AF31" s="35">
        <f>AF21-AF30</f>
        <v/>
      </c>
      <c r="AG31" s="35">
        <f>AG21-AG30</f>
        <v/>
      </c>
      <c r="AH31" s="35">
        <f>AH21-AH30</f>
        <v/>
      </c>
      <c r="AI31" s="35">
        <f>AI21-AI30</f>
        <v/>
      </c>
      <c r="AJ31" s="35">
        <f>AJ21-AJ30</f>
        <v/>
      </c>
      <c r="AK31" s="35">
        <f>AK21-AK30</f>
        <v/>
      </c>
      <c r="AL31" s="35">
        <f>AL21-AL30</f>
        <v/>
      </c>
      <c r="AM31" s="35">
        <f>AM21-AM30</f>
        <v/>
      </c>
      <c r="AN31" s="35">
        <f>AN21-AN30</f>
        <v/>
      </c>
      <c r="AO31" s="35">
        <f>AO21-AO30</f>
        <v/>
      </c>
      <c r="AP31" s="35">
        <f>AP21-AP30</f>
        <v/>
      </c>
      <c r="AQ31" s="35">
        <f>AQ21-AQ30</f>
        <v/>
      </c>
      <c r="AR31" s="35">
        <f>AR21-AR30</f>
        <v/>
      </c>
      <c r="AS31" s="35">
        <f>AS21-AS30</f>
        <v/>
      </c>
      <c r="AT31" s="35">
        <f>AT21-AT30</f>
        <v/>
      </c>
      <c r="AU31" s="35">
        <f>AU21-AU30</f>
        <v/>
      </c>
      <c r="AV31" s="35">
        <f>AV21-AV30</f>
        <v/>
      </c>
      <c r="AW31" s="35">
        <f>AW21-AW30</f>
        <v/>
      </c>
      <c r="AX31" s="35">
        <f>AX21-AX30</f>
        <v/>
      </c>
      <c r="AY31" s="35">
        <f>AY21-AY30</f>
        <v/>
      </c>
      <c r="AZ31" s="35">
        <f>AZ21-AZ30</f>
        <v/>
      </c>
      <c r="BA31" s="35">
        <f>BA21-BA30</f>
        <v/>
      </c>
      <c r="BB31" s="35">
        <f>BB21-BB30</f>
        <v/>
      </c>
      <c r="BC31" s="35">
        <f>BC21-BC30</f>
        <v/>
      </c>
      <c r="BD31" s="35">
        <f>BD21-BD30</f>
        <v/>
      </c>
      <c r="BE31" s="35">
        <f>BE21-BE30</f>
        <v/>
      </c>
      <c r="BF31" s="35">
        <f>BF21-BF30</f>
        <v/>
      </c>
      <c r="BG31" s="35">
        <f>BG21-BG30</f>
        <v/>
      </c>
      <c r="BH31" s="35">
        <f>BH21-BH30</f>
        <v/>
      </c>
      <c r="BI31" s="35">
        <f>BI21-BI30</f>
        <v/>
      </c>
      <c r="BJ31" s="35">
        <f>BJ21-BJ30</f>
        <v/>
      </c>
      <c r="BK31" s="35">
        <f>BK21-BK30</f>
        <v/>
      </c>
      <c r="BL31" s="35">
        <f>BL21-BL30</f>
        <v/>
      </c>
      <c r="BM31" s="35">
        <f>BM21-BM30</f>
        <v/>
      </c>
      <c r="BN31" s="35">
        <f>BN21-BN30</f>
        <v/>
      </c>
      <c r="BO31" s="35">
        <f>BO21-BO30</f>
        <v/>
      </c>
    </row>
    <row r="32">
      <c r="A32" s="3" t="inlineStr">
        <is>
          <t>■ たくわえ（年末）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0" t="n"/>
      <c r="AB32" s="10" t="n"/>
      <c r="AC32" s="10" t="n"/>
      <c r="AD32" s="10" t="n"/>
      <c r="AE32" s="10" t="n"/>
      <c r="AF32" s="10" t="n"/>
      <c r="AG32" s="10" t="n"/>
      <c r="AH32" s="10" t="n"/>
      <c r="AI32" s="10" t="n"/>
      <c r="AJ32" s="10" t="n"/>
      <c r="AK32" s="10" t="n"/>
      <c r="AL32" s="10" t="n"/>
      <c r="AM32" s="10" t="n"/>
      <c r="AN32" s="10" t="n"/>
      <c r="AO32" s="10" t="n"/>
      <c r="AP32" s="10" t="n"/>
      <c r="AQ32" s="10" t="n"/>
      <c r="AR32" s="10" t="n"/>
      <c r="AS32" s="10" t="n"/>
      <c r="AT32" s="10" t="n"/>
      <c r="AU32" s="10" t="n"/>
      <c r="AV32" s="10" t="n"/>
      <c r="AW32" s="10" t="n"/>
      <c r="AX32" s="10" t="n"/>
      <c r="AY32" s="10" t="n"/>
      <c r="AZ32" s="10" t="n"/>
      <c r="BA32" s="10" t="n"/>
      <c r="BB32" s="10" t="n"/>
      <c r="BC32" s="10" t="n"/>
      <c r="BD32" s="10" t="n"/>
      <c r="BE32" s="10" t="n"/>
      <c r="BF32" s="10" t="n"/>
      <c r="BG32" s="10" t="n"/>
      <c r="BH32" s="10" t="n"/>
      <c r="BI32" s="10" t="n"/>
      <c r="BJ32" s="10" t="n"/>
      <c r="BK32" s="10" t="n"/>
      <c r="BL32" s="10" t="n"/>
      <c r="BM32" s="10" t="n"/>
      <c r="BN32" s="10" t="n"/>
      <c r="BO32" s="10" t="n"/>
    </row>
    <row r="33">
      <c r="A33" s="5" t="inlineStr">
        <is>
          <t>投資への積立</t>
        </is>
      </c>
      <c r="B33" s="27">
        <f>'しくみ_年'!B72</f>
        <v/>
      </c>
      <c r="C33" s="27">
        <f>'しくみ_年'!C72</f>
        <v/>
      </c>
      <c r="D33" s="27">
        <f>'しくみ_年'!D72</f>
        <v/>
      </c>
      <c r="E33" s="27">
        <f>'しくみ_年'!E72</f>
        <v/>
      </c>
      <c r="F33" s="27">
        <f>'しくみ_年'!F72</f>
        <v/>
      </c>
      <c r="G33" s="27">
        <f>'しくみ_年'!G72</f>
        <v/>
      </c>
      <c r="H33" s="27">
        <f>'しくみ_年'!H72</f>
        <v/>
      </c>
      <c r="I33" s="27">
        <f>'しくみ_年'!I72</f>
        <v/>
      </c>
      <c r="J33" s="27">
        <f>'しくみ_年'!J72</f>
        <v/>
      </c>
      <c r="K33" s="27">
        <f>'しくみ_年'!K72</f>
        <v/>
      </c>
      <c r="L33" s="27">
        <f>'しくみ_年'!L72</f>
        <v/>
      </c>
      <c r="M33" s="27">
        <f>'しくみ_年'!M72</f>
        <v/>
      </c>
      <c r="N33" s="27">
        <f>'しくみ_年'!N72</f>
        <v/>
      </c>
      <c r="O33" s="27">
        <f>'しくみ_年'!O72</f>
        <v/>
      </c>
      <c r="P33" s="27">
        <f>'しくみ_年'!P72</f>
        <v/>
      </c>
      <c r="Q33" s="27">
        <f>'しくみ_年'!Q72</f>
        <v/>
      </c>
      <c r="R33" s="27">
        <f>'しくみ_年'!R72</f>
        <v/>
      </c>
      <c r="S33" s="27">
        <f>'しくみ_年'!S72</f>
        <v/>
      </c>
      <c r="T33" s="27">
        <f>'しくみ_年'!T72</f>
        <v/>
      </c>
      <c r="U33" s="27">
        <f>'しくみ_年'!U72</f>
        <v/>
      </c>
      <c r="V33" s="27">
        <f>'しくみ_年'!V72</f>
        <v/>
      </c>
      <c r="W33" s="27">
        <f>'しくみ_年'!W72</f>
        <v/>
      </c>
      <c r="X33" s="27">
        <f>'しくみ_年'!X72</f>
        <v/>
      </c>
      <c r="Y33" s="27">
        <f>'しくみ_年'!Y72</f>
        <v/>
      </c>
      <c r="Z33" s="27">
        <f>'しくみ_年'!Z72</f>
        <v/>
      </c>
      <c r="AA33" s="27">
        <f>'しくみ_年'!AA72</f>
        <v/>
      </c>
      <c r="AB33" s="27">
        <f>'しくみ_年'!AB72</f>
        <v/>
      </c>
      <c r="AC33" s="27">
        <f>'しくみ_年'!AC72</f>
        <v/>
      </c>
      <c r="AD33" s="27">
        <f>'しくみ_年'!AD72</f>
        <v/>
      </c>
      <c r="AE33" s="27">
        <f>'しくみ_年'!AE72</f>
        <v/>
      </c>
      <c r="AF33" s="27">
        <f>'しくみ_年'!AF72</f>
        <v/>
      </c>
      <c r="AG33" s="27">
        <f>'しくみ_年'!AG72</f>
        <v/>
      </c>
      <c r="AH33" s="27">
        <f>'しくみ_年'!AH72</f>
        <v/>
      </c>
      <c r="AI33" s="27">
        <f>'しくみ_年'!AI72</f>
        <v/>
      </c>
      <c r="AJ33" s="27">
        <f>'しくみ_年'!AJ72</f>
        <v/>
      </c>
      <c r="AK33" s="27">
        <f>'しくみ_年'!AK72</f>
        <v/>
      </c>
      <c r="AL33" s="27">
        <f>'しくみ_年'!AL72</f>
        <v/>
      </c>
      <c r="AM33" s="27">
        <f>'しくみ_年'!AM72</f>
        <v/>
      </c>
      <c r="AN33" s="27">
        <f>'しくみ_年'!AN72</f>
        <v/>
      </c>
      <c r="AO33" s="27">
        <f>'しくみ_年'!AO72</f>
        <v/>
      </c>
      <c r="AP33" s="27">
        <f>'しくみ_年'!AP72</f>
        <v/>
      </c>
      <c r="AQ33" s="27">
        <f>'しくみ_年'!AQ72</f>
        <v/>
      </c>
      <c r="AR33" s="27">
        <f>'しくみ_年'!AR72</f>
        <v/>
      </c>
      <c r="AS33" s="27">
        <f>'しくみ_年'!AS72</f>
        <v/>
      </c>
      <c r="AT33" s="27">
        <f>'しくみ_年'!AT72</f>
        <v/>
      </c>
      <c r="AU33" s="27">
        <f>'しくみ_年'!AU72</f>
        <v/>
      </c>
      <c r="AV33" s="27">
        <f>'しくみ_年'!AV72</f>
        <v/>
      </c>
      <c r="AW33" s="27">
        <f>'しくみ_年'!AW72</f>
        <v/>
      </c>
      <c r="AX33" s="27">
        <f>'しくみ_年'!AX72</f>
        <v/>
      </c>
      <c r="AY33" s="27">
        <f>'しくみ_年'!AY72</f>
        <v/>
      </c>
      <c r="AZ33" s="27">
        <f>'しくみ_年'!AZ72</f>
        <v/>
      </c>
      <c r="BA33" s="27">
        <f>'しくみ_年'!BA72</f>
        <v/>
      </c>
      <c r="BB33" s="27">
        <f>'しくみ_年'!BB72</f>
        <v/>
      </c>
      <c r="BC33" s="27">
        <f>'しくみ_年'!BC72</f>
        <v/>
      </c>
      <c r="BD33" s="27">
        <f>'しくみ_年'!BD72</f>
        <v/>
      </c>
      <c r="BE33" s="27">
        <f>'しくみ_年'!BE72</f>
        <v/>
      </c>
      <c r="BF33" s="27">
        <f>'しくみ_年'!BF72</f>
        <v/>
      </c>
      <c r="BG33" s="27">
        <f>'しくみ_年'!BG72</f>
        <v/>
      </c>
      <c r="BH33" s="27">
        <f>'しくみ_年'!BH72</f>
        <v/>
      </c>
      <c r="BI33" s="27">
        <f>'しくみ_年'!BI72</f>
        <v/>
      </c>
      <c r="BJ33" s="27">
        <f>'しくみ_年'!BJ72</f>
        <v/>
      </c>
      <c r="BK33" s="27">
        <f>'しくみ_年'!BK72</f>
        <v/>
      </c>
      <c r="BL33" s="27">
        <f>'しくみ_年'!BL72</f>
        <v/>
      </c>
      <c r="BM33" s="27">
        <f>'しくみ_年'!BM72</f>
        <v/>
      </c>
      <c r="BN33" s="27">
        <f>'しくみ_年'!BN72</f>
        <v/>
      </c>
      <c r="BO33" s="27">
        <f>'しくみ_年'!BO72</f>
        <v/>
      </c>
    </row>
    <row r="34">
      <c r="A34" s="5" t="inlineStr">
        <is>
          <t>投資から取り崩した額</t>
        </is>
      </c>
      <c r="B34" s="27">
        <f>INDEX('しくみ_年'!B90:B92,'入力'!$C$7)</f>
        <v/>
      </c>
      <c r="C34" s="27">
        <f>INDEX('しくみ_年'!C90:C92,'入力'!$C$7)</f>
        <v/>
      </c>
      <c r="D34" s="27">
        <f>INDEX('しくみ_年'!D90:D92,'入力'!$C$7)</f>
        <v/>
      </c>
      <c r="E34" s="27">
        <f>INDEX('しくみ_年'!E90:E92,'入力'!$C$7)</f>
        <v/>
      </c>
      <c r="F34" s="27">
        <f>INDEX('しくみ_年'!F90:F92,'入力'!$C$7)</f>
        <v/>
      </c>
      <c r="G34" s="27">
        <f>INDEX('しくみ_年'!G90:G92,'入力'!$C$7)</f>
        <v/>
      </c>
      <c r="H34" s="27">
        <f>INDEX('しくみ_年'!H90:H92,'入力'!$C$7)</f>
        <v/>
      </c>
      <c r="I34" s="27">
        <f>INDEX('しくみ_年'!I90:I92,'入力'!$C$7)</f>
        <v/>
      </c>
      <c r="J34" s="27">
        <f>INDEX('しくみ_年'!J90:J92,'入力'!$C$7)</f>
        <v/>
      </c>
      <c r="K34" s="27">
        <f>INDEX('しくみ_年'!K90:K92,'入力'!$C$7)</f>
        <v/>
      </c>
      <c r="L34" s="27">
        <f>INDEX('しくみ_年'!L90:L92,'入力'!$C$7)</f>
        <v/>
      </c>
      <c r="M34" s="27">
        <f>INDEX('しくみ_年'!M90:M92,'入力'!$C$7)</f>
        <v/>
      </c>
      <c r="N34" s="27">
        <f>INDEX('しくみ_年'!N90:N92,'入力'!$C$7)</f>
        <v/>
      </c>
      <c r="O34" s="27">
        <f>INDEX('しくみ_年'!O90:O92,'入力'!$C$7)</f>
        <v/>
      </c>
      <c r="P34" s="27">
        <f>INDEX('しくみ_年'!P90:P92,'入力'!$C$7)</f>
        <v/>
      </c>
      <c r="Q34" s="27">
        <f>INDEX('しくみ_年'!Q90:Q92,'入力'!$C$7)</f>
        <v/>
      </c>
      <c r="R34" s="27">
        <f>INDEX('しくみ_年'!R90:R92,'入力'!$C$7)</f>
        <v/>
      </c>
      <c r="S34" s="27">
        <f>INDEX('しくみ_年'!S90:S92,'入力'!$C$7)</f>
        <v/>
      </c>
      <c r="T34" s="27">
        <f>INDEX('しくみ_年'!T90:T92,'入力'!$C$7)</f>
        <v/>
      </c>
      <c r="U34" s="27">
        <f>INDEX('しくみ_年'!U90:U92,'入力'!$C$7)</f>
        <v/>
      </c>
      <c r="V34" s="27">
        <f>INDEX('しくみ_年'!V90:V92,'入力'!$C$7)</f>
        <v/>
      </c>
      <c r="W34" s="27">
        <f>INDEX('しくみ_年'!W90:W92,'入力'!$C$7)</f>
        <v/>
      </c>
      <c r="X34" s="27">
        <f>INDEX('しくみ_年'!X90:X92,'入力'!$C$7)</f>
        <v/>
      </c>
      <c r="Y34" s="27">
        <f>INDEX('しくみ_年'!Y90:Y92,'入力'!$C$7)</f>
        <v/>
      </c>
      <c r="Z34" s="27">
        <f>INDEX('しくみ_年'!Z90:Z92,'入力'!$C$7)</f>
        <v/>
      </c>
      <c r="AA34" s="27">
        <f>INDEX('しくみ_年'!AA90:AA92,'入力'!$C$7)</f>
        <v/>
      </c>
      <c r="AB34" s="27">
        <f>INDEX('しくみ_年'!AB90:AB92,'入力'!$C$7)</f>
        <v/>
      </c>
      <c r="AC34" s="27">
        <f>INDEX('しくみ_年'!AC90:AC92,'入力'!$C$7)</f>
        <v/>
      </c>
      <c r="AD34" s="27">
        <f>INDEX('しくみ_年'!AD90:AD92,'入力'!$C$7)</f>
        <v/>
      </c>
      <c r="AE34" s="27">
        <f>INDEX('しくみ_年'!AE90:AE92,'入力'!$C$7)</f>
        <v/>
      </c>
      <c r="AF34" s="27">
        <f>INDEX('しくみ_年'!AF90:AF92,'入力'!$C$7)</f>
        <v/>
      </c>
      <c r="AG34" s="27">
        <f>INDEX('しくみ_年'!AG90:AG92,'入力'!$C$7)</f>
        <v/>
      </c>
      <c r="AH34" s="27">
        <f>INDEX('しくみ_年'!AH90:AH92,'入力'!$C$7)</f>
        <v/>
      </c>
      <c r="AI34" s="27">
        <f>INDEX('しくみ_年'!AI90:AI92,'入力'!$C$7)</f>
        <v/>
      </c>
      <c r="AJ34" s="27">
        <f>INDEX('しくみ_年'!AJ90:AJ92,'入力'!$C$7)</f>
        <v/>
      </c>
      <c r="AK34" s="27">
        <f>INDEX('しくみ_年'!AK90:AK92,'入力'!$C$7)</f>
        <v/>
      </c>
      <c r="AL34" s="27">
        <f>INDEX('しくみ_年'!AL90:AL92,'入力'!$C$7)</f>
        <v/>
      </c>
      <c r="AM34" s="27">
        <f>INDEX('しくみ_年'!AM90:AM92,'入力'!$C$7)</f>
        <v/>
      </c>
      <c r="AN34" s="27">
        <f>INDEX('しくみ_年'!AN90:AN92,'入力'!$C$7)</f>
        <v/>
      </c>
      <c r="AO34" s="27">
        <f>INDEX('しくみ_年'!AO90:AO92,'入力'!$C$7)</f>
        <v/>
      </c>
      <c r="AP34" s="27">
        <f>INDEX('しくみ_年'!AP90:AP92,'入力'!$C$7)</f>
        <v/>
      </c>
      <c r="AQ34" s="27">
        <f>INDEX('しくみ_年'!AQ90:AQ92,'入力'!$C$7)</f>
        <v/>
      </c>
      <c r="AR34" s="27">
        <f>INDEX('しくみ_年'!AR90:AR92,'入力'!$C$7)</f>
        <v/>
      </c>
      <c r="AS34" s="27">
        <f>INDEX('しくみ_年'!AS90:AS92,'入力'!$C$7)</f>
        <v/>
      </c>
      <c r="AT34" s="27">
        <f>INDEX('しくみ_年'!AT90:AT92,'入力'!$C$7)</f>
        <v/>
      </c>
      <c r="AU34" s="27">
        <f>INDEX('しくみ_年'!AU90:AU92,'入力'!$C$7)</f>
        <v/>
      </c>
      <c r="AV34" s="27">
        <f>INDEX('しくみ_年'!AV90:AV92,'入力'!$C$7)</f>
        <v/>
      </c>
      <c r="AW34" s="27">
        <f>INDEX('しくみ_年'!AW90:AW92,'入力'!$C$7)</f>
        <v/>
      </c>
      <c r="AX34" s="27">
        <f>INDEX('しくみ_年'!AX90:AX92,'入力'!$C$7)</f>
        <v/>
      </c>
      <c r="AY34" s="27">
        <f>INDEX('しくみ_年'!AY90:AY92,'入力'!$C$7)</f>
        <v/>
      </c>
      <c r="AZ34" s="27">
        <f>INDEX('しくみ_年'!AZ90:AZ92,'入力'!$C$7)</f>
        <v/>
      </c>
      <c r="BA34" s="27">
        <f>INDEX('しくみ_年'!BA90:BA92,'入力'!$C$7)</f>
        <v/>
      </c>
      <c r="BB34" s="27">
        <f>INDEX('しくみ_年'!BB90:BB92,'入力'!$C$7)</f>
        <v/>
      </c>
      <c r="BC34" s="27">
        <f>INDEX('しくみ_年'!BC90:BC92,'入力'!$C$7)</f>
        <v/>
      </c>
      <c r="BD34" s="27">
        <f>INDEX('しくみ_年'!BD90:BD92,'入力'!$C$7)</f>
        <v/>
      </c>
      <c r="BE34" s="27">
        <f>INDEX('しくみ_年'!BE90:BE92,'入力'!$C$7)</f>
        <v/>
      </c>
      <c r="BF34" s="27">
        <f>INDEX('しくみ_年'!BF90:BF92,'入力'!$C$7)</f>
        <v/>
      </c>
      <c r="BG34" s="27">
        <f>INDEX('しくみ_年'!BG90:BG92,'入力'!$C$7)</f>
        <v/>
      </c>
      <c r="BH34" s="27">
        <f>INDEX('しくみ_年'!BH90:BH92,'入力'!$C$7)</f>
        <v/>
      </c>
      <c r="BI34" s="27">
        <f>INDEX('しくみ_年'!BI90:BI92,'入力'!$C$7)</f>
        <v/>
      </c>
      <c r="BJ34" s="27">
        <f>INDEX('しくみ_年'!BJ90:BJ92,'入力'!$C$7)</f>
        <v/>
      </c>
      <c r="BK34" s="27">
        <f>INDEX('しくみ_年'!BK90:BK92,'入力'!$C$7)</f>
        <v/>
      </c>
      <c r="BL34" s="27">
        <f>INDEX('しくみ_年'!BL90:BL92,'入力'!$C$7)</f>
        <v/>
      </c>
      <c r="BM34" s="27">
        <f>INDEX('しくみ_年'!BM90:BM92,'入力'!$C$7)</f>
        <v/>
      </c>
      <c r="BN34" s="27">
        <f>INDEX('しくみ_年'!BN90:BN92,'入力'!$C$7)</f>
        <v/>
      </c>
      <c r="BO34" s="27">
        <f>INDEX('しくみ_年'!BO90:BO92,'入力'!$C$7)</f>
        <v/>
      </c>
    </row>
    <row r="35">
      <c r="A35" s="5" t="inlineStr">
        <is>
          <t>投資の残高</t>
        </is>
      </c>
      <c r="B35" s="27">
        <f>INDEX('しくみ_年'!B96:B98,'入力'!$C$7)</f>
        <v/>
      </c>
      <c r="C35" s="27">
        <f>INDEX('しくみ_年'!C96:C98,'入力'!$C$7)</f>
        <v/>
      </c>
      <c r="D35" s="27">
        <f>INDEX('しくみ_年'!D96:D98,'入力'!$C$7)</f>
        <v/>
      </c>
      <c r="E35" s="27">
        <f>INDEX('しくみ_年'!E96:E98,'入力'!$C$7)</f>
        <v/>
      </c>
      <c r="F35" s="27">
        <f>INDEX('しくみ_年'!F96:F98,'入力'!$C$7)</f>
        <v/>
      </c>
      <c r="G35" s="27">
        <f>INDEX('しくみ_年'!G96:G98,'入力'!$C$7)</f>
        <v/>
      </c>
      <c r="H35" s="27">
        <f>INDEX('しくみ_年'!H96:H98,'入力'!$C$7)</f>
        <v/>
      </c>
      <c r="I35" s="27">
        <f>INDEX('しくみ_年'!I96:I98,'入力'!$C$7)</f>
        <v/>
      </c>
      <c r="J35" s="27">
        <f>INDEX('しくみ_年'!J96:J98,'入力'!$C$7)</f>
        <v/>
      </c>
      <c r="K35" s="27">
        <f>INDEX('しくみ_年'!K96:K98,'入力'!$C$7)</f>
        <v/>
      </c>
      <c r="L35" s="27">
        <f>INDEX('しくみ_年'!L96:L98,'入力'!$C$7)</f>
        <v/>
      </c>
      <c r="M35" s="27">
        <f>INDEX('しくみ_年'!M96:M98,'入力'!$C$7)</f>
        <v/>
      </c>
      <c r="N35" s="27">
        <f>INDEX('しくみ_年'!N96:N98,'入力'!$C$7)</f>
        <v/>
      </c>
      <c r="O35" s="27">
        <f>INDEX('しくみ_年'!O96:O98,'入力'!$C$7)</f>
        <v/>
      </c>
      <c r="P35" s="27">
        <f>INDEX('しくみ_年'!P96:P98,'入力'!$C$7)</f>
        <v/>
      </c>
      <c r="Q35" s="27">
        <f>INDEX('しくみ_年'!Q96:Q98,'入力'!$C$7)</f>
        <v/>
      </c>
      <c r="R35" s="27">
        <f>INDEX('しくみ_年'!R96:R98,'入力'!$C$7)</f>
        <v/>
      </c>
      <c r="S35" s="27">
        <f>INDEX('しくみ_年'!S96:S98,'入力'!$C$7)</f>
        <v/>
      </c>
      <c r="T35" s="27">
        <f>INDEX('しくみ_年'!T96:T98,'入力'!$C$7)</f>
        <v/>
      </c>
      <c r="U35" s="27">
        <f>INDEX('しくみ_年'!U96:U98,'入力'!$C$7)</f>
        <v/>
      </c>
      <c r="V35" s="27">
        <f>INDEX('しくみ_年'!V96:V98,'入力'!$C$7)</f>
        <v/>
      </c>
      <c r="W35" s="27">
        <f>INDEX('しくみ_年'!W96:W98,'入力'!$C$7)</f>
        <v/>
      </c>
      <c r="X35" s="27">
        <f>INDEX('しくみ_年'!X96:X98,'入力'!$C$7)</f>
        <v/>
      </c>
      <c r="Y35" s="27">
        <f>INDEX('しくみ_年'!Y96:Y98,'入力'!$C$7)</f>
        <v/>
      </c>
      <c r="Z35" s="27">
        <f>INDEX('しくみ_年'!Z96:Z98,'入力'!$C$7)</f>
        <v/>
      </c>
      <c r="AA35" s="27">
        <f>INDEX('しくみ_年'!AA96:AA98,'入力'!$C$7)</f>
        <v/>
      </c>
      <c r="AB35" s="27">
        <f>INDEX('しくみ_年'!AB96:AB98,'入力'!$C$7)</f>
        <v/>
      </c>
      <c r="AC35" s="27">
        <f>INDEX('しくみ_年'!AC96:AC98,'入力'!$C$7)</f>
        <v/>
      </c>
      <c r="AD35" s="27">
        <f>INDEX('しくみ_年'!AD96:AD98,'入力'!$C$7)</f>
        <v/>
      </c>
      <c r="AE35" s="27">
        <f>INDEX('しくみ_年'!AE96:AE98,'入力'!$C$7)</f>
        <v/>
      </c>
      <c r="AF35" s="27">
        <f>INDEX('しくみ_年'!AF96:AF98,'入力'!$C$7)</f>
        <v/>
      </c>
      <c r="AG35" s="27">
        <f>INDEX('しくみ_年'!AG96:AG98,'入力'!$C$7)</f>
        <v/>
      </c>
      <c r="AH35" s="27">
        <f>INDEX('しくみ_年'!AH96:AH98,'入力'!$C$7)</f>
        <v/>
      </c>
      <c r="AI35" s="27">
        <f>INDEX('しくみ_年'!AI96:AI98,'入力'!$C$7)</f>
        <v/>
      </c>
      <c r="AJ35" s="27">
        <f>INDEX('しくみ_年'!AJ96:AJ98,'入力'!$C$7)</f>
        <v/>
      </c>
      <c r="AK35" s="27">
        <f>INDEX('しくみ_年'!AK96:AK98,'入力'!$C$7)</f>
        <v/>
      </c>
      <c r="AL35" s="27">
        <f>INDEX('しくみ_年'!AL96:AL98,'入力'!$C$7)</f>
        <v/>
      </c>
      <c r="AM35" s="27">
        <f>INDEX('しくみ_年'!AM96:AM98,'入力'!$C$7)</f>
        <v/>
      </c>
      <c r="AN35" s="27">
        <f>INDEX('しくみ_年'!AN96:AN98,'入力'!$C$7)</f>
        <v/>
      </c>
      <c r="AO35" s="27">
        <f>INDEX('しくみ_年'!AO96:AO98,'入力'!$C$7)</f>
        <v/>
      </c>
      <c r="AP35" s="27">
        <f>INDEX('しくみ_年'!AP96:AP98,'入力'!$C$7)</f>
        <v/>
      </c>
      <c r="AQ35" s="27">
        <f>INDEX('しくみ_年'!AQ96:AQ98,'入力'!$C$7)</f>
        <v/>
      </c>
      <c r="AR35" s="27">
        <f>INDEX('しくみ_年'!AR96:AR98,'入力'!$C$7)</f>
        <v/>
      </c>
      <c r="AS35" s="27">
        <f>INDEX('しくみ_年'!AS96:AS98,'入力'!$C$7)</f>
        <v/>
      </c>
      <c r="AT35" s="27">
        <f>INDEX('しくみ_年'!AT96:AT98,'入力'!$C$7)</f>
        <v/>
      </c>
      <c r="AU35" s="27">
        <f>INDEX('しくみ_年'!AU96:AU98,'入力'!$C$7)</f>
        <v/>
      </c>
      <c r="AV35" s="27">
        <f>INDEX('しくみ_年'!AV96:AV98,'入力'!$C$7)</f>
        <v/>
      </c>
      <c r="AW35" s="27">
        <f>INDEX('しくみ_年'!AW96:AW98,'入力'!$C$7)</f>
        <v/>
      </c>
      <c r="AX35" s="27">
        <f>INDEX('しくみ_年'!AX96:AX98,'入力'!$C$7)</f>
        <v/>
      </c>
      <c r="AY35" s="27">
        <f>INDEX('しくみ_年'!AY96:AY98,'入力'!$C$7)</f>
        <v/>
      </c>
      <c r="AZ35" s="27">
        <f>INDEX('しくみ_年'!AZ96:AZ98,'入力'!$C$7)</f>
        <v/>
      </c>
      <c r="BA35" s="27">
        <f>INDEX('しくみ_年'!BA96:BA98,'入力'!$C$7)</f>
        <v/>
      </c>
      <c r="BB35" s="27">
        <f>INDEX('しくみ_年'!BB96:BB98,'入力'!$C$7)</f>
        <v/>
      </c>
      <c r="BC35" s="27">
        <f>INDEX('しくみ_年'!BC96:BC98,'入力'!$C$7)</f>
        <v/>
      </c>
      <c r="BD35" s="27">
        <f>INDEX('しくみ_年'!BD96:BD98,'入力'!$C$7)</f>
        <v/>
      </c>
      <c r="BE35" s="27">
        <f>INDEX('しくみ_年'!BE96:BE98,'入力'!$C$7)</f>
        <v/>
      </c>
      <c r="BF35" s="27">
        <f>INDEX('しくみ_年'!BF96:BF98,'入力'!$C$7)</f>
        <v/>
      </c>
      <c r="BG35" s="27">
        <f>INDEX('しくみ_年'!BG96:BG98,'入力'!$C$7)</f>
        <v/>
      </c>
      <c r="BH35" s="27">
        <f>INDEX('しくみ_年'!BH96:BH98,'入力'!$C$7)</f>
        <v/>
      </c>
      <c r="BI35" s="27">
        <f>INDEX('しくみ_年'!BI96:BI98,'入力'!$C$7)</f>
        <v/>
      </c>
      <c r="BJ35" s="27">
        <f>INDEX('しくみ_年'!BJ96:BJ98,'入力'!$C$7)</f>
        <v/>
      </c>
      <c r="BK35" s="27">
        <f>INDEX('しくみ_年'!BK96:BK98,'入力'!$C$7)</f>
        <v/>
      </c>
      <c r="BL35" s="27">
        <f>INDEX('しくみ_年'!BL96:BL98,'入力'!$C$7)</f>
        <v/>
      </c>
      <c r="BM35" s="27">
        <f>INDEX('しくみ_年'!BM96:BM98,'入力'!$C$7)</f>
        <v/>
      </c>
      <c r="BN35" s="27">
        <f>INDEX('しくみ_年'!BN96:BN98,'入力'!$C$7)</f>
        <v/>
      </c>
      <c r="BO35" s="27">
        <f>INDEX('しくみ_年'!BO96:BO98,'入力'!$C$7)</f>
        <v/>
      </c>
    </row>
    <row r="36">
      <c r="A36" s="5" t="inlineStr">
        <is>
          <t>預金・現金</t>
        </is>
      </c>
      <c r="B36" s="27">
        <f>INDEX('しくみ_年'!B93:B95,'入力'!$C$7)</f>
        <v/>
      </c>
      <c r="C36" s="27">
        <f>INDEX('しくみ_年'!C93:C95,'入力'!$C$7)</f>
        <v/>
      </c>
      <c r="D36" s="27">
        <f>INDEX('しくみ_年'!D93:D95,'入力'!$C$7)</f>
        <v/>
      </c>
      <c r="E36" s="27">
        <f>INDEX('しくみ_年'!E93:E95,'入力'!$C$7)</f>
        <v/>
      </c>
      <c r="F36" s="27">
        <f>INDEX('しくみ_年'!F93:F95,'入力'!$C$7)</f>
        <v/>
      </c>
      <c r="G36" s="27">
        <f>INDEX('しくみ_年'!G93:G95,'入力'!$C$7)</f>
        <v/>
      </c>
      <c r="H36" s="27">
        <f>INDEX('しくみ_年'!H93:H95,'入力'!$C$7)</f>
        <v/>
      </c>
      <c r="I36" s="27">
        <f>INDEX('しくみ_年'!I93:I95,'入力'!$C$7)</f>
        <v/>
      </c>
      <c r="J36" s="27">
        <f>INDEX('しくみ_年'!J93:J95,'入力'!$C$7)</f>
        <v/>
      </c>
      <c r="K36" s="27">
        <f>INDEX('しくみ_年'!K93:K95,'入力'!$C$7)</f>
        <v/>
      </c>
      <c r="L36" s="27">
        <f>INDEX('しくみ_年'!L93:L95,'入力'!$C$7)</f>
        <v/>
      </c>
      <c r="M36" s="27">
        <f>INDEX('しくみ_年'!M93:M95,'入力'!$C$7)</f>
        <v/>
      </c>
      <c r="N36" s="27">
        <f>INDEX('しくみ_年'!N93:N95,'入力'!$C$7)</f>
        <v/>
      </c>
      <c r="O36" s="27">
        <f>INDEX('しくみ_年'!O93:O95,'入力'!$C$7)</f>
        <v/>
      </c>
      <c r="P36" s="27">
        <f>INDEX('しくみ_年'!P93:P95,'入力'!$C$7)</f>
        <v/>
      </c>
      <c r="Q36" s="27">
        <f>INDEX('しくみ_年'!Q93:Q95,'入力'!$C$7)</f>
        <v/>
      </c>
      <c r="R36" s="27">
        <f>INDEX('しくみ_年'!R93:R95,'入力'!$C$7)</f>
        <v/>
      </c>
      <c r="S36" s="27">
        <f>INDEX('しくみ_年'!S93:S95,'入力'!$C$7)</f>
        <v/>
      </c>
      <c r="T36" s="27">
        <f>INDEX('しくみ_年'!T93:T95,'入力'!$C$7)</f>
        <v/>
      </c>
      <c r="U36" s="27">
        <f>INDEX('しくみ_年'!U93:U95,'入力'!$C$7)</f>
        <v/>
      </c>
      <c r="V36" s="27">
        <f>INDEX('しくみ_年'!V93:V95,'入力'!$C$7)</f>
        <v/>
      </c>
      <c r="W36" s="27">
        <f>INDEX('しくみ_年'!W93:W95,'入力'!$C$7)</f>
        <v/>
      </c>
      <c r="X36" s="27">
        <f>INDEX('しくみ_年'!X93:X95,'入力'!$C$7)</f>
        <v/>
      </c>
      <c r="Y36" s="27">
        <f>INDEX('しくみ_年'!Y93:Y95,'入力'!$C$7)</f>
        <v/>
      </c>
      <c r="Z36" s="27">
        <f>INDEX('しくみ_年'!Z93:Z95,'入力'!$C$7)</f>
        <v/>
      </c>
      <c r="AA36" s="27">
        <f>INDEX('しくみ_年'!AA93:AA95,'入力'!$C$7)</f>
        <v/>
      </c>
      <c r="AB36" s="27">
        <f>INDEX('しくみ_年'!AB93:AB95,'入力'!$C$7)</f>
        <v/>
      </c>
      <c r="AC36" s="27">
        <f>INDEX('しくみ_年'!AC93:AC95,'入力'!$C$7)</f>
        <v/>
      </c>
      <c r="AD36" s="27">
        <f>INDEX('しくみ_年'!AD93:AD95,'入力'!$C$7)</f>
        <v/>
      </c>
      <c r="AE36" s="27">
        <f>INDEX('しくみ_年'!AE93:AE95,'入力'!$C$7)</f>
        <v/>
      </c>
      <c r="AF36" s="27">
        <f>INDEX('しくみ_年'!AF93:AF95,'入力'!$C$7)</f>
        <v/>
      </c>
      <c r="AG36" s="27">
        <f>INDEX('しくみ_年'!AG93:AG95,'入力'!$C$7)</f>
        <v/>
      </c>
      <c r="AH36" s="27">
        <f>INDEX('しくみ_年'!AH93:AH95,'入力'!$C$7)</f>
        <v/>
      </c>
      <c r="AI36" s="27">
        <f>INDEX('しくみ_年'!AI93:AI95,'入力'!$C$7)</f>
        <v/>
      </c>
      <c r="AJ36" s="27">
        <f>INDEX('しくみ_年'!AJ93:AJ95,'入力'!$C$7)</f>
        <v/>
      </c>
      <c r="AK36" s="27">
        <f>INDEX('しくみ_年'!AK93:AK95,'入力'!$C$7)</f>
        <v/>
      </c>
      <c r="AL36" s="27">
        <f>INDEX('しくみ_年'!AL93:AL95,'入力'!$C$7)</f>
        <v/>
      </c>
      <c r="AM36" s="27">
        <f>INDEX('しくみ_年'!AM93:AM95,'入力'!$C$7)</f>
        <v/>
      </c>
      <c r="AN36" s="27">
        <f>INDEX('しくみ_年'!AN93:AN95,'入力'!$C$7)</f>
        <v/>
      </c>
      <c r="AO36" s="27">
        <f>INDEX('しくみ_年'!AO93:AO95,'入力'!$C$7)</f>
        <v/>
      </c>
      <c r="AP36" s="27">
        <f>INDEX('しくみ_年'!AP93:AP95,'入力'!$C$7)</f>
        <v/>
      </c>
      <c r="AQ36" s="27">
        <f>INDEX('しくみ_年'!AQ93:AQ95,'入力'!$C$7)</f>
        <v/>
      </c>
      <c r="AR36" s="27">
        <f>INDEX('しくみ_年'!AR93:AR95,'入力'!$C$7)</f>
        <v/>
      </c>
      <c r="AS36" s="27">
        <f>INDEX('しくみ_年'!AS93:AS95,'入力'!$C$7)</f>
        <v/>
      </c>
      <c r="AT36" s="27">
        <f>INDEX('しくみ_年'!AT93:AT95,'入力'!$C$7)</f>
        <v/>
      </c>
      <c r="AU36" s="27">
        <f>INDEX('しくみ_年'!AU93:AU95,'入力'!$C$7)</f>
        <v/>
      </c>
      <c r="AV36" s="27">
        <f>INDEX('しくみ_年'!AV93:AV95,'入力'!$C$7)</f>
        <v/>
      </c>
      <c r="AW36" s="27">
        <f>INDEX('しくみ_年'!AW93:AW95,'入力'!$C$7)</f>
        <v/>
      </c>
      <c r="AX36" s="27">
        <f>INDEX('しくみ_年'!AX93:AX95,'入力'!$C$7)</f>
        <v/>
      </c>
      <c r="AY36" s="27">
        <f>INDEX('しくみ_年'!AY93:AY95,'入力'!$C$7)</f>
        <v/>
      </c>
      <c r="AZ36" s="27">
        <f>INDEX('しくみ_年'!AZ93:AZ95,'入力'!$C$7)</f>
        <v/>
      </c>
      <c r="BA36" s="27">
        <f>INDEX('しくみ_年'!BA93:BA95,'入力'!$C$7)</f>
        <v/>
      </c>
      <c r="BB36" s="27">
        <f>INDEX('しくみ_年'!BB93:BB95,'入力'!$C$7)</f>
        <v/>
      </c>
      <c r="BC36" s="27">
        <f>INDEX('しくみ_年'!BC93:BC95,'入力'!$C$7)</f>
        <v/>
      </c>
      <c r="BD36" s="27">
        <f>INDEX('しくみ_年'!BD93:BD95,'入力'!$C$7)</f>
        <v/>
      </c>
      <c r="BE36" s="27">
        <f>INDEX('しくみ_年'!BE93:BE95,'入力'!$C$7)</f>
        <v/>
      </c>
      <c r="BF36" s="27">
        <f>INDEX('しくみ_年'!BF93:BF95,'入力'!$C$7)</f>
        <v/>
      </c>
      <c r="BG36" s="27">
        <f>INDEX('しくみ_年'!BG93:BG95,'入力'!$C$7)</f>
        <v/>
      </c>
      <c r="BH36" s="27">
        <f>INDEX('しくみ_年'!BH93:BH95,'入力'!$C$7)</f>
        <v/>
      </c>
      <c r="BI36" s="27">
        <f>INDEX('しくみ_年'!BI93:BI95,'入力'!$C$7)</f>
        <v/>
      </c>
      <c r="BJ36" s="27">
        <f>INDEX('しくみ_年'!BJ93:BJ95,'入力'!$C$7)</f>
        <v/>
      </c>
      <c r="BK36" s="27">
        <f>INDEX('しくみ_年'!BK93:BK95,'入力'!$C$7)</f>
        <v/>
      </c>
      <c r="BL36" s="27">
        <f>INDEX('しくみ_年'!BL93:BL95,'入力'!$C$7)</f>
        <v/>
      </c>
      <c r="BM36" s="27">
        <f>INDEX('しくみ_年'!BM93:BM95,'入力'!$C$7)</f>
        <v/>
      </c>
      <c r="BN36" s="27">
        <f>INDEX('しくみ_年'!BN93:BN95,'入力'!$C$7)</f>
        <v/>
      </c>
      <c r="BO36" s="27">
        <f>INDEX('しくみ_年'!BO93:BO95,'入力'!$C$7)</f>
        <v/>
      </c>
    </row>
    <row r="37">
      <c r="A37" s="10" t="inlineStr">
        <is>
          <t>金融資産の合計</t>
        </is>
      </c>
      <c r="B37" s="36">
        <f>B35+B36</f>
        <v/>
      </c>
      <c r="C37" s="36">
        <f>C35+C36</f>
        <v/>
      </c>
      <c r="D37" s="36">
        <f>D35+D36</f>
        <v/>
      </c>
      <c r="E37" s="36">
        <f>E35+E36</f>
        <v/>
      </c>
      <c r="F37" s="36">
        <f>F35+F36</f>
        <v/>
      </c>
      <c r="G37" s="36">
        <f>G35+G36</f>
        <v/>
      </c>
      <c r="H37" s="36">
        <f>H35+H36</f>
        <v/>
      </c>
      <c r="I37" s="36">
        <f>I35+I36</f>
        <v/>
      </c>
      <c r="J37" s="36">
        <f>J35+J36</f>
        <v/>
      </c>
      <c r="K37" s="36">
        <f>K35+K36</f>
        <v/>
      </c>
      <c r="L37" s="36">
        <f>L35+L36</f>
        <v/>
      </c>
      <c r="M37" s="36">
        <f>M35+M36</f>
        <v/>
      </c>
      <c r="N37" s="36">
        <f>N35+N36</f>
        <v/>
      </c>
      <c r="O37" s="36">
        <f>O35+O36</f>
        <v/>
      </c>
      <c r="P37" s="36">
        <f>P35+P36</f>
        <v/>
      </c>
      <c r="Q37" s="36">
        <f>Q35+Q36</f>
        <v/>
      </c>
      <c r="R37" s="36">
        <f>R35+R36</f>
        <v/>
      </c>
      <c r="S37" s="36">
        <f>S35+S36</f>
        <v/>
      </c>
      <c r="T37" s="36">
        <f>T35+T36</f>
        <v/>
      </c>
      <c r="U37" s="36">
        <f>U35+U36</f>
        <v/>
      </c>
      <c r="V37" s="36">
        <f>V35+V36</f>
        <v/>
      </c>
      <c r="W37" s="36">
        <f>W35+W36</f>
        <v/>
      </c>
      <c r="X37" s="36">
        <f>X35+X36</f>
        <v/>
      </c>
      <c r="Y37" s="36">
        <f>Y35+Y36</f>
        <v/>
      </c>
      <c r="Z37" s="36">
        <f>Z35+Z36</f>
        <v/>
      </c>
      <c r="AA37" s="36">
        <f>AA35+AA36</f>
        <v/>
      </c>
      <c r="AB37" s="36">
        <f>AB35+AB36</f>
        <v/>
      </c>
      <c r="AC37" s="36">
        <f>AC35+AC36</f>
        <v/>
      </c>
      <c r="AD37" s="36">
        <f>AD35+AD36</f>
        <v/>
      </c>
      <c r="AE37" s="36">
        <f>AE35+AE36</f>
        <v/>
      </c>
      <c r="AF37" s="36">
        <f>AF35+AF36</f>
        <v/>
      </c>
      <c r="AG37" s="36">
        <f>AG35+AG36</f>
        <v/>
      </c>
      <c r="AH37" s="36">
        <f>AH35+AH36</f>
        <v/>
      </c>
      <c r="AI37" s="36">
        <f>AI35+AI36</f>
        <v/>
      </c>
      <c r="AJ37" s="36">
        <f>AJ35+AJ36</f>
        <v/>
      </c>
      <c r="AK37" s="36">
        <f>AK35+AK36</f>
        <v/>
      </c>
      <c r="AL37" s="36">
        <f>AL35+AL36</f>
        <v/>
      </c>
      <c r="AM37" s="36">
        <f>AM35+AM36</f>
        <v/>
      </c>
      <c r="AN37" s="36">
        <f>AN35+AN36</f>
        <v/>
      </c>
      <c r="AO37" s="36">
        <f>AO35+AO36</f>
        <v/>
      </c>
      <c r="AP37" s="36">
        <f>AP35+AP36</f>
        <v/>
      </c>
      <c r="AQ37" s="36">
        <f>AQ35+AQ36</f>
        <v/>
      </c>
      <c r="AR37" s="36">
        <f>AR35+AR36</f>
        <v/>
      </c>
      <c r="AS37" s="36">
        <f>AS35+AS36</f>
        <v/>
      </c>
      <c r="AT37" s="36">
        <f>AT35+AT36</f>
        <v/>
      </c>
      <c r="AU37" s="36">
        <f>AU35+AU36</f>
        <v/>
      </c>
      <c r="AV37" s="36">
        <f>AV35+AV36</f>
        <v/>
      </c>
      <c r="AW37" s="36">
        <f>AW35+AW36</f>
        <v/>
      </c>
      <c r="AX37" s="36">
        <f>AX35+AX36</f>
        <v/>
      </c>
      <c r="AY37" s="36">
        <f>AY35+AY36</f>
        <v/>
      </c>
      <c r="AZ37" s="36">
        <f>AZ35+AZ36</f>
        <v/>
      </c>
      <c r="BA37" s="36">
        <f>BA35+BA36</f>
        <v/>
      </c>
      <c r="BB37" s="36">
        <f>BB35+BB36</f>
        <v/>
      </c>
      <c r="BC37" s="36">
        <f>BC35+BC36</f>
        <v/>
      </c>
      <c r="BD37" s="36">
        <f>BD35+BD36</f>
        <v/>
      </c>
      <c r="BE37" s="36">
        <f>BE35+BE36</f>
        <v/>
      </c>
      <c r="BF37" s="36">
        <f>BF35+BF36</f>
        <v/>
      </c>
      <c r="BG37" s="36">
        <f>BG35+BG36</f>
        <v/>
      </c>
      <c r="BH37" s="36">
        <f>BH35+BH36</f>
        <v/>
      </c>
      <c r="BI37" s="36">
        <f>BI35+BI36</f>
        <v/>
      </c>
      <c r="BJ37" s="36">
        <f>BJ35+BJ36</f>
        <v/>
      </c>
      <c r="BK37" s="36">
        <f>BK35+BK36</f>
        <v/>
      </c>
      <c r="BL37" s="36">
        <f>BL35+BL36</f>
        <v/>
      </c>
      <c r="BM37" s="36">
        <f>BM35+BM36</f>
        <v/>
      </c>
      <c r="BN37" s="36">
        <f>BN35+BN36</f>
        <v/>
      </c>
      <c r="BO37" s="36">
        <f>BO35+BO36</f>
        <v/>
      </c>
    </row>
    <row r="38">
      <c r="A38" s="5" t="inlineStr">
        <is>
          <t>家の値うち</t>
        </is>
      </c>
      <c r="B38" s="27">
        <f>'しくみ_年'!B65</f>
        <v/>
      </c>
      <c r="C38" s="27">
        <f>'しくみ_年'!C65</f>
        <v/>
      </c>
      <c r="D38" s="27">
        <f>'しくみ_年'!D65</f>
        <v/>
      </c>
      <c r="E38" s="27">
        <f>'しくみ_年'!E65</f>
        <v/>
      </c>
      <c r="F38" s="27">
        <f>'しくみ_年'!F65</f>
        <v/>
      </c>
      <c r="G38" s="27">
        <f>'しくみ_年'!G65</f>
        <v/>
      </c>
      <c r="H38" s="27">
        <f>'しくみ_年'!H65</f>
        <v/>
      </c>
      <c r="I38" s="27">
        <f>'しくみ_年'!I65</f>
        <v/>
      </c>
      <c r="J38" s="27">
        <f>'しくみ_年'!J65</f>
        <v/>
      </c>
      <c r="K38" s="27">
        <f>'しくみ_年'!K65</f>
        <v/>
      </c>
      <c r="L38" s="27">
        <f>'しくみ_年'!L65</f>
        <v/>
      </c>
      <c r="M38" s="27">
        <f>'しくみ_年'!M65</f>
        <v/>
      </c>
      <c r="N38" s="27">
        <f>'しくみ_年'!N65</f>
        <v/>
      </c>
      <c r="O38" s="27">
        <f>'しくみ_年'!O65</f>
        <v/>
      </c>
      <c r="P38" s="27">
        <f>'しくみ_年'!P65</f>
        <v/>
      </c>
      <c r="Q38" s="27">
        <f>'しくみ_年'!Q65</f>
        <v/>
      </c>
      <c r="R38" s="27">
        <f>'しくみ_年'!R65</f>
        <v/>
      </c>
      <c r="S38" s="27">
        <f>'しくみ_年'!S65</f>
        <v/>
      </c>
      <c r="T38" s="27">
        <f>'しくみ_年'!T65</f>
        <v/>
      </c>
      <c r="U38" s="27">
        <f>'しくみ_年'!U65</f>
        <v/>
      </c>
      <c r="V38" s="27">
        <f>'しくみ_年'!V65</f>
        <v/>
      </c>
      <c r="W38" s="27">
        <f>'しくみ_年'!W65</f>
        <v/>
      </c>
      <c r="X38" s="27">
        <f>'しくみ_年'!X65</f>
        <v/>
      </c>
      <c r="Y38" s="27">
        <f>'しくみ_年'!Y65</f>
        <v/>
      </c>
      <c r="Z38" s="27">
        <f>'しくみ_年'!Z65</f>
        <v/>
      </c>
      <c r="AA38" s="27">
        <f>'しくみ_年'!AA65</f>
        <v/>
      </c>
      <c r="AB38" s="27">
        <f>'しくみ_年'!AB65</f>
        <v/>
      </c>
      <c r="AC38" s="27">
        <f>'しくみ_年'!AC65</f>
        <v/>
      </c>
      <c r="AD38" s="27">
        <f>'しくみ_年'!AD65</f>
        <v/>
      </c>
      <c r="AE38" s="27">
        <f>'しくみ_年'!AE65</f>
        <v/>
      </c>
      <c r="AF38" s="27">
        <f>'しくみ_年'!AF65</f>
        <v/>
      </c>
      <c r="AG38" s="27">
        <f>'しくみ_年'!AG65</f>
        <v/>
      </c>
      <c r="AH38" s="27">
        <f>'しくみ_年'!AH65</f>
        <v/>
      </c>
      <c r="AI38" s="27">
        <f>'しくみ_年'!AI65</f>
        <v/>
      </c>
      <c r="AJ38" s="27">
        <f>'しくみ_年'!AJ65</f>
        <v/>
      </c>
      <c r="AK38" s="27">
        <f>'しくみ_年'!AK65</f>
        <v/>
      </c>
      <c r="AL38" s="27">
        <f>'しくみ_年'!AL65</f>
        <v/>
      </c>
      <c r="AM38" s="27">
        <f>'しくみ_年'!AM65</f>
        <v/>
      </c>
      <c r="AN38" s="27">
        <f>'しくみ_年'!AN65</f>
        <v/>
      </c>
      <c r="AO38" s="27">
        <f>'しくみ_年'!AO65</f>
        <v/>
      </c>
      <c r="AP38" s="27">
        <f>'しくみ_年'!AP65</f>
        <v/>
      </c>
      <c r="AQ38" s="27">
        <f>'しくみ_年'!AQ65</f>
        <v/>
      </c>
      <c r="AR38" s="27">
        <f>'しくみ_年'!AR65</f>
        <v/>
      </c>
      <c r="AS38" s="27">
        <f>'しくみ_年'!AS65</f>
        <v/>
      </c>
      <c r="AT38" s="27">
        <f>'しくみ_年'!AT65</f>
        <v/>
      </c>
      <c r="AU38" s="27">
        <f>'しくみ_年'!AU65</f>
        <v/>
      </c>
      <c r="AV38" s="27">
        <f>'しくみ_年'!AV65</f>
        <v/>
      </c>
      <c r="AW38" s="27">
        <f>'しくみ_年'!AW65</f>
        <v/>
      </c>
      <c r="AX38" s="27">
        <f>'しくみ_年'!AX65</f>
        <v/>
      </c>
      <c r="AY38" s="27">
        <f>'しくみ_年'!AY65</f>
        <v/>
      </c>
      <c r="AZ38" s="27">
        <f>'しくみ_年'!AZ65</f>
        <v/>
      </c>
      <c r="BA38" s="27">
        <f>'しくみ_年'!BA65</f>
        <v/>
      </c>
      <c r="BB38" s="27">
        <f>'しくみ_年'!BB65</f>
        <v/>
      </c>
      <c r="BC38" s="27">
        <f>'しくみ_年'!BC65</f>
        <v/>
      </c>
      <c r="BD38" s="27">
        <f>'しくみ_年'!BD65</f>
        <v/>
      </c>
      <c r="BE38" s="27">
        <f>'しくみ_年'!BE65</f>
        <v/>
      </c>
      <c r="BF38" s="27">
        <f>'しくみ_年'!BF65</f>
        <v/>
      </c>
      <c r="BG38" s="27">
        <f>'しくみ_年'!BG65</f>
        <v/>
      </c>
      <c r="BH38" s="27">
        <f>'しくみ_年'!BH65</f>
        <v/>
      </c>
      <c r="BI38" s="27">
        <f>'しくみ_年'!BI65</f>
        <v/>
      </c>
      <c r="BJ38" s="27">
        <f>'しくみ_年'!BJ65</f>
        <v/>
      </c>
      <c r="BK38" s="27">
        <f>'しくみ_年'!BK65</f>
        <v/>
      </c>
      <c r="BL38" s="27">
        <f>'しくみ_年'!BL65</f>
        <v/>
      </c>
      <c r="BM38" s="27">
        <f>'しくみ_年'!BM65</f>
        <v/>
      </c>
      <c r="BN38" s="27">
        <f>'しくみ_年'!BN65</f>
        <v/>
      </c>
      <c r="BO38" s="27">
        <f>'しくみ_年'!BO65</f>
        <v/>
      </c>
    </row>
    <row r="39">
      <c r="A39" s="5" t="inlineStr">
        <is>
          <t>住宅ローンの残り</t>
        </is>
      </c>
      <c r="B39" s="27">
        <f>'しくみ_年'!B73</f>
        <v/>
      </c>
      <c r="C39" s="27">
        <f>'しくみ_年'!C73</f>
        <v/>
      </c>
      <c r="D39" s="27">
        <f>'しくみ_年'!D73</f>
        <v/>
      </c>
      <c r="E39" s="27">
        <f>'しくみ_年'!E73</f>
        <v/>
      </c>
      <c r="F39" s="27">
        <f>'しくみ_年'!F73</f>
        <v/>
      </c>
      <c r="G39" s="27">
        <f>'しくみ_年'!G73</f>
        <v/>
      </c>
      <c r="H39" s="27">
        <f>'しくみ_年'!H73</f>
        <v/>
      </c>
      <c r="I39" s="27">
        <f>'しくみ_年'!I73</f>
        <v/>
      </c>
      <c r="J39" s="27">
        <f>'しくみ_年'!J73</f>
        <v/>
      </c>
      <c r="K39" s="27">
        <f>'しくみ_年'!K73</f>
        <v/>
      </c>
      <c r="L39" s="27">
        <f>'しくみ_年'!L73</f>
        <v/>
      </c>
      <c r="M39" s="27">
        <f>'しくみ_年'!M73</f>
        <v/>
      </c>
      <c r="N39" s="27">
        <f>'しくみ_年'!N73</f>
        <v/>
      </c>
      <c r="O39" s="27">
        <f>'しくみ_年'!O73</f>
        <v/>
      </c>
      <c r="P39" s="27">
        <f>'しくみ_年'!P73</f>
        <v/>
      </c>
      <c r="Q39" s="27">
        <f>'しくみ_年'!Q73</f>
        <v/>
      </c>
      <c r="R39" s="27">
        <f>'しくみ_年'!R73</f>
        <v/>
      </c>
      <c r="S39" s="27">
        <f>'しくみ_年'!S73</f>
        <v/>
      </c>
      <c r="T39" s="27">
        <f>'しくみ_年'!T73</f>
        <v/>
      </c>
      <c r="U39" s="27">
        <f>'しくみ_年'!U73</f>
        <v/>
      </c>
      <c r="V39" s="27">
        <f>'しくみ_年'!V73</f>
        <v/>
      </c>
      <c r="W39" s="27">
        <f>'しくみ_年'!W73</f>
        <v/>
      </c>
      <c r="X39" s="27">
        <f>'しくみ_年'!X73</f>
        <v/>
      </c>
      <c r="Y39" s="27">
        <f>'しくみ_年'!Y73</f>
        <v/>
      </c>
      <c r="Z39" s="27">
        <f>'しくみ_年'!Z73</f>
        <v/>
      </c>
      <c r="AA39" s="27">
        <f>'しくみ_年'!AA73</f>
        <v/>
      </c>
      <c r="AB39" s="27">
        <f>'しくみ_年'!AB73</f>
        <v/>
      </c>
      <c r="AC39" s="27">
        <f>'しくみ_年'!AC73</f>
        <v/>
      </c>
      <c r="AD39" s="27">
        <f>'しくみ_年'!AD73</f>
        <v/>
      </c>
      <c r="AE39" s="27">
        <f>'しくみ_年'!AE73</f>
        <v/>
      </c>
      <c r="AF39" s="27">
        <f>'しくみ_年'!AF73</f>
        <v/>
      </c>
      <c r="AG39" s="27">
        <f>'しくみ_年'!AG73</f>
        <v/>
      </c>
      <c r="AH39" s="27">
        <f>'しくみ_年'!AH73</f>
        <v/>
      </c>
      <c r="AI39" s="27">
        <f>'しくみ_年'!AI73</f>
        <v/>
      </c>
      <c r="AJ39" s="27">
        <f>'しくみ_年'!AJ73</f>
        <v/>
      </c>
      <c r="AK39" s="27">
        <f>'しくみ_年'!AK73</f>
        <v/>
      </c>
      <c r="AL39" s="27">
        <f>'しくみ_年'!AL73</f>
        <v/>
      </c>
      <c r="AM39" s="27">
        <f>'しくみ_年'!AM73</f>
        <v/>
      </c>
      <c r="AN39" s="27">
        <f>'しくみ_年'!AN73</f>
        <v/>
      </c>
      <c r="AO39" s="27">
        <f>'しくみ_年'!AO73</f>
        <v/>
      </c>
      <c r="AP39" s="27">
        <f>'しくみ_年'!AP73</f>
        <v/>
      </c>
      <c r="AQ39" s="27">
        <f>'しくみ_年'!AQ73</f>
        <v/>
      </c>
      <c r="AR39" s="27">
        <f>'しくみ_年'!AR73</f>
        <v/>
      </c>
      <c r="AS39" s="27">
        <f>'しくみ_年'!AS73</f>
        <v/>
      </c>
      <c r="AT39" s="27">
        <f>'しくみ_年'!AT73</f>
        <v/>
      </c>
      <c r="AU39" s="27">
        <f>'しくみ_年'!AU73</f>
        <v/>
      </c>
      <c r="AV39" s="27">
        <f>'しくみ_年'!AV73</f>
        <v/>
      </c>
      <c r="AW39" s="27">
        <f>'しくみ_年'!AW73</f>
        <v/>
      </c>
      <c r="AX39" s="27">
        <f>'しくみ_年'!AX73</f>
        <v/>
      </c>
      <c r="AY39" s="27">
        <f>'しくみ_年'!AY73</f>
        <v/>
      </c>
      <c r="AZ39" s="27">
        <f>'しくみ_年'!AZ73</f>
        <v/>
      </c>
      <c r="BA39" s="27">
        <f>'しくみ_年'!BA73</f>
        <v/>
      </c>
      <c r="BB39" s="27">
        <f>'しくみ_年'!BB73</f>
        <v/>
      </c>
      <c r="BC39" s="27">
        <f>'しくみ_年'!BC73</f>
        <v/>
      </c>
      <c r="BD39" s="27">
        <f>'しくみ_年'!BD73</f>
        <v/>
      </c>
      <c r="BE39" s="27">
        <f>'しくみ_年'!BE73</f>
        <v/>
      </c>
      <c r="BF39" s="27">
        <f>'しくみ_年'!BF73</f>
        <v/>
      </c>
      <c r="BG39" s="27">
        <f>'しくみ_年'!BG73</f>
        <v/>
      </c>
      <c r="BH39" s="27">
        <f>'しくみ_年'!BH73</f>
        <v/>
      </c>
      <c r="BI39" s="27">
        <f>'しくみ_年'!BI73</f>
        <v/>
      </c>
      <c r="BJ39" s="27">
        <f>'しくみ_年'!BJ73</f>
        <v/>
      </c>
      <c r="BK39" s="27">
        <f>'しくみ_年'!BK73</f>
        <v/>
      </c>
      <c r="BL39" s="27">
        <f>'しくみ_年'!BL73</f>
        <v/>
      </c>
      <c r="BM39" s="27">
        <f>'しくみ_年'!BM73</f>
        <v/>
      </c>
      <c r="BN39" s="27">
        <f>'しくみ_年'!BN73</f>
        <v/>
      </c>
      <c r="BO39" s="27">
        <f>'しくみ_年'!BO73</f>
        <v/>
      </c>
    </row>
    <row r="40">
      <c r="A40" s="10" t="inlineStr">
        <is>
          <t>純資産（家をふくむ）</t>
        </is>
      </c>
      <c r="B40" s="36">
        <f>B37+B38-B39</f>
        <v/>
      </c>
      <c r="C40" s="36">
        <f>C37+C38-C39</f>
        <v/>
      </c>
      <c r="D40" s="36">
        <f>D37+D38-D39</f>
        <v/>
      </c>
      <c r="E40" s="36">
        <f>E37+E38-E39</f>
        <v/>
      </c>
      <c r="F40" s="36">
        <f>F37+F38-F39</f>
        <v/>
      </c>
      <c r="G40" s="36">
        <f>G37+G38-G39</f>
        <v/>
      </c>
      <c r="H40" s="36">
        <f>H37+H38-H39</f>
        <v/>
      </c>
      <c r="I40" s="36">
        <f>I37+I38-I39</f>
        <v/>
      </c>
      <c r="J40" s="36">
        <f>J37+J38-J39</f>
        <v/>
      </c>
      <c r="K40" s="36">
        <f>K37+K38-K39</f>
        <v/>
      </c>
      <c r="L40" s="36">
        <f>L37+L38-L39</f>
        <v/>
      </c>
      <c r="M40" s="36">
        <f>M37+M38-M39</f>
        <v/>
      </c>
      <c r="N40" s="36">
        <f>N37+N38-N39</f>
        <v/>
      </c>
      <c r="O40" s="36">
        <f>O37+O38-O39</f>
        <v/>
      </c>
      <c r="P40" s="36">
        <f>P37+P38-P39</f>
        <v/>
      </c>
      <c r="Q40" s="36">
        <f>Q37+Q38-Q39</f>
        <v/>
      </c>
      <c r="R40" s="36">
        <f>R37+R38-R39</f>
        <v/>
      </c>
      <c r="S40" s="36">
        <f>S37+S38-S39</f>
        <v/>
      </c>
      <c r="T40" s="36">
        <f>T37+T38-T39</f>
        <v/>
      </c>
      <c r="U40" s="36">
        <f>U37+U38-U39</f>
        <v/>
      </c>
      <c r="V40" s="36">
        <f>V37+V38-V39</f>
        <v/>
      </c>
      <c r="W40" s="36">
        <f>W37+W38-W39</f>
        <v/>
      </c>
      <c r="X40" s="36">
        <f>X37+X38-X39</f>
        <v/>
      </c>
      <c r="Y40" s="36">
        <f>Y37+Y38-Y39</f>
        <v/>
      </c>
      <c r="Z40" s="36">
        <f>Z37+Z38-Z39</f>
        <v/>
      </c>
      <c r="AA40" s="36">
        <f>AA37+AA38-AA39</f>
        <v/>
      </c>
      <c r="AB40" s="36">
        <f>AB37+AB38-AB39</f>
        <v/>
      </c>
      <c r="AC40" s="36">
        <f>AC37+AC38-AC39</f>
        <v/>
      </c>
      <c r="AD40" s="36">
        <f>AD37+AD38-AD39</f>
        <v/>
      </c>
      <c r="AE40" s="36">
        <f>AE37+AE38-AE39</f>
        <v/>
      </c>
      <c r="AF40" s="36">
        <f>AF37+AF38-AF39</f>
        <v/>
      </c>
      <c r="AG40" s="36">
        <f>AG37+AG38-AG39</f>
        <v/>
      </c>
      <c r="AH40" s="36">
        <f>AH37+AH38-AH39</f>
        <v/>
      </c>
      <c r="AI40" s="36">
        <f>AI37+AI38-AI39</f>
        <v/>
      </c>
      <c r="AJ40" s="36">
        <f>AJ37+AJ38-AJ39</f>
        <v/>
      </c>
      <c r="AK40" s="36">
        <f>AK37+AK38-AK39</f>
        <v/>
      </c>
      <c r="AL40" s="36">
        <f>AL37+AL38-AL39</f>
        <v/>
      </c>
      <c r="AM40" s="36">
        <f>AM37+AM38-AM39</f>
        <v/>
      </c>
      <c r="AN40" s="36">
        <f>AN37+AN38-AN39</f>
        <v/>
      </c>
      <c r="AO40" s="36">
        <f>AO37+AO38-AO39</f>
        <v/>
      </c>
      <c r="AP40" s="36">
        <f>AP37+AP38-AP39</f>
        <v/>
      </c>
      <c r="AQ40" s="36">
        <f>AQ37+AQ38-AQ39</f>
        <v/>
      </c>
      <c r="AR40" s="36">
        <f>AR37+AR38-AR39</f>
        <v/>
      </c>
      <c r="AS40" s="36">
        <f>AS37+AS38-AS39</f>
        <v/>
      </c>
      <c r="AT40" s="36">
        <f>AT37+AT38-AT39</f>
        <v/>
      </c>
      <c r="AU40" s="36">
        <f>AU37+AU38-AU39</f>
        <v/>
      </c>
      <c r="AV40" s="36">
        <f>AV37+AV38-AV39</f>
        <v/>
      </c>
      <c r="AW40" s="36">
        <f>AW37+AW38-AW39</f>
        <v/>
      </c>
      <c r="AX40" s="36">
        <f>AX37+AX38-AX39</f>
        <v/>
      </c>
      <c r="AY40" s="36">
        <f>AY37+AY38-AY39</f>
        <v/>
      </c>
      <c r="AZ40" s="36">
        <f>AZ37+AZ38-AZ39</f>
        <v/>
      </c>
      <c r="BA40" s="36">
        <f>BA37+BA38-BA39</f>
        <v/>
      </c>
      <c r="BB40" s="36">
        <f>BB37+BB38-BB39</f>
        <v/>
      </c>
      <c r="BC40" s="36">
        <f>BC37+BC38-BC39</f>
        <v/>
      </c>
      <c r="BD40" s="36">
        <f>BD37+BD38-BD39</f>
        <v/>
      </c>
      <c r="BE40" s="36">
        <f>BE37+BE38-BE39</f>
        <v/>
      </c>
      <c r="BF40" s="36">
        <f>BF37+BF38-BF39</f>
        <v/>
      </c>
      <c r="BG40" s="36">
        <f>BG37+BG38-BG39</f>
        <v/>
      </c>
      <c r="BH40" s="36">
        <f>BH37+BH38-BH39</f>
        <v/>
      </c>
      <c r="BI40" s="36">
        <f>BI37+BI38-BI39</f>
        <v/>
      </c>
      <c r="BJ40" s="36">
        <f>BJ37+BJ38-BJ39</f>
        <v/>
      </c>
      <c r="BK40" s="36">
        <f>BK37+BK38-BK39</f>
        <v/>
      </c>
      <c r="BL40" s="36">
        <f>BL37+BL38-BL39</f>
        <v/>
      </c>
      <c r="BM40" s="36">
        <f>BM37+BM38-BM39</f>
        <v/>
      </c>
      <c r="BN40" s="36">
        <f>BN37+BN38-BN39</f>
        <v/>
      </c>
      <c r="BO40" s="36">
        <f>BO37+BO38-BO39</f>
        <v/>
      </c>
    </row>
    <row r="41">
      <c r="A41" s="3" t="inlineStr">
        <is>
          <t>■ 子どもごとの教育費（物価込み）</t>
        </is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0" t="n"/>
      <c r="AJ41" s="10" t="n"/>
      <c r="AK41" s="10" t="n"/>
      <c r="AL41" s="10" t="n"/>
      <c r="AM41" s="10" t="n"/>
      <c r="AN41" s="10" t="n"/>
      <c r="AO41" s="10" t="n"/>
      <c r="AP41" s="10" t="n"/>
      <c r="AQ41" s="10" t="n"/>
      <c r="AR41" s="10" t="n"/>
      <c r="AS41" s="10" t="n"/>
      <c r="AT41" s="10" t="n"/>
      <c r="AU41" s="10" t="n"/>
      <c r="AV41" s="10" t="n"/>
      <c r="AW41" s="10" t="n"/>
      <c r="AX41" s="10" t="n"/>
      <c r="AY41" s="10" t="n"/>
      <c r="AZ41" s="10" t="n"/>
      <c r="BA41" s="10" t="n"/>
      <c r="BB41" s="10" t="n"/>
      <c r="BC41" s="10" t="n"/>
      <c r="BD41" s="10" t="n"/>
      <c r="BE41" s="10" t="n"/>
      <c r="BF41" s="10" t="n"/>
      <c r="BG41" s="10" t="n"/>
      <c r="BH41" s="10" t="n"/>
      <c r="BI41" s="10" t="n"/>
      <c r="BJ41" s="10" t="n"/>
      <c r="BK41" s="10" t="n"/>
      <c r="BL41" s="10" t="n"/>
      <c r="BM41" s="10" t="n"/>
      <c r="BN41" s="10" t="n"/>
      <c r="BO41" s="10" t="n"/>
    </row>
    <row r="42">
      <c r="A42" s="6">
        <f>IF('入力'!$B$31="","1人目",'入力'!$B$31)</f>
        <v/>
      </c>
      <c r="B42" s="27">
        <f>'しくみ_年'!B28*'しくみ_年'!B4</f>
        <v/>
      </c>
      <c r="C42" s="27">
        <f>'しくみ_年'!C28*'しくみ_年'!C4</f>
        <v/>
      </c>
      <c r="D42" s="27">
        <f>'しくみ_年'!D28*'しくみ_年'!D4</f>
        <v/>
      </c>
      <c r="E42" s="27">
        <f>'しくみ_年'!E28*'しくみ_年'!E4</f>
        <v/>
      </c>
      <c r="F42" s="27">
        <f>'しくみ_年'!F28*'しくみ_年'!F4</f>
        <v/>
      </c>
      <c r="G42" s="27">
        <f>'しくみ_年'!G28*'しくみ_年'!G4</f>
        <v/>
      </c>
      <c r="H42" s="27">
        <f>'しくみ_年'!H28*'しくみ_年'!H4</f>
        <v/>
      </c>
      <c r="I42" s="27">
        <f>'しくみ_年'!I28*'しくみ_年'!I4</f>
        <v/>
      </c>
      <c r="J42" s="27">
        <f>'しくみ_年'!J28*'しくみ_年'!J4</f>
        <v/>
      </c>
      <c r="K42" s="27">
        <f>'しくみ_年'!K28*'しくみ_年'!K4</f>
        <v/>
      </c>
      <c r="L42" s="27">
        <f>'しくみ_年'!L28*'しくみ_年'!L4</f>
        <v/>
      </c>
      <c r="M42" s="27">
        <f>'しくみ_年'!M28*'しくみ_年'!M4</f>
        <v/>
      </c>
      <c r="N42" s="27">
        <f>'しくみ_年'!N28*'しくみ_年'!N4</f>
        <v/>
      </c>
      <c r="O42" s="27">
        <f>'しくみ_年'!O28*'しくみ_年'!O4</f>
        <v/>
      </c>
      <c r="P42" s="27">
        <f>'しくみ_年'!P28*'しくみ_年'!P4</f>
        <v/>
      </c>
      <c r="Q42" s="27">
        <f>'しくみ_年'!Q28*'しくみ_年'!Q4</f>
        <v/>
      </c>
      <c r="R42" s="27">
        <f>'しくみ_年'!R28*'しくみ_年'!R4</f>
        <v/>
      </c>
      <c r="S42" s="27">
        <f>'しくみ_年'!S28*'しくみ_年'!S4</f>
        <v/>
      </c>
      <c r="T42" s="27">
        <f>'しくみ_年'!T28*'しくみ_年'!T4</f>
        <v/>
      </c>
      <c r="U42" s="27">
        <f>'しくみ_年'!U28*'しくみ_年'!U4</f>
        <v/>
      </c>
      <c r="V42" s="27">
        <f>'しくみ_年'!V28*'しくみ_年'!V4</f>
        <v/>
      </c>
      <c r="W42" s="27">
        <f>'しくみ_年'!W28*'しくみ_年'!W4</f>
        <v/>
      </c>
      <c r="X42" s="27">
        <f>'しくみ_年'!X28*'しくみ_年'!X4</f>
        <v/>
      </c>
      <c r="Y42" s="27">
        <f>'しくみ_年'!Y28*'しくみ_年'!Y4</f>
        <v/>
      </c>
      <c r="Z42" s="27">
        <f>'しくみ_年'!Z28*'しくみ_年'!Z4</f>
        <v/>
      </c>
      <c r="AA42" s="27">
        <f>'しくみ_年'!AA28*'しくみ_年'!AA4</f>
        <v/>
      </c>
      <c r="AB42" s="27">
        <f>'しくみ_年'!AB28*'しくみ_年'!AB4</f>
        <v/>
      </c>
      <c r="AC42" s="27">
        <f>'しくみ_年'!AC28*'しくみ_年'!AC4</f>
        <v/>
      </c>
      <c r="AD42" s="27">
        <f>'しくみ_年'!AD28*'しくみ_年'!AD4</f>
        <v/>
      </c>
      <c r="AE42" s="27">
        <f>'しくみ_年'!AE28*'しくみ_年'!AE4</f>
        <v/>
      </c>
      <c r="AF42" s="27">
        <f>'しくみ_年'!AF28*'しくみ_年'!AF4</f>
        <v/>
      </c>
      <c r="AG42" s="27">
        <f>'しくみ_年'!AG28*'しくみ_年'!AG4</f>
        <v/>
      </c>
      <c r="AH42" s="27">
        <f>'しくみ_年'!AH28*'しくみ_年'!AH4</f>
        <v/>
      </c>
      <c r="AI42" s="27">
        <f>'しくみ_年'!AI28*'しくみ_年'!AI4</f>
        <v/>
      </c>
      <c r="AJ42" s="27">
        <f>'しくみ_年'!AJ28*'しくみ_年'!AJ4</f>
        <v/>
      </c>
      <c r="AK42" s="27">
        <f>'しくみ_年'!AK28*'しくみ_年'!AK4</f>
        <v/>
      </c>
      <c r="AL42" s="27">
        <f>'しくみ_年'!AL28*'しくみ_年'!AL4</f>
        <v/>
      </c>
      <c r="AM42" s="27">
        <f>'しくみ_年'!AM28*'しくみ_年'!AM4</f>
        <v/>
      </c>
      <c r="AN42" s="27">
        <f>'しくみ_年'!AN28*'しくみ_年'!AN4</f>
        <v/>
      </c>
      <c r="AO42" s="27">
        <f>'しくみ_年'!AO28*'しくみ_年'!AO4</f>
        <v/>
      </c>
      <c r="AP42" s="27">
        <f>'しくみ_年'!AP28*'しくみ_年'!AP4</f>
        <v/>
      </c>
      <c r="AQ42" s="27">
        <f>'しくみ_年'!AQ28*'しくみ_年'!AQ4</f>
        <v/>
      </c>
      <c r="AR42" s="27">
        <f>'しくみ_年'!AR28*'しくみ_年'!AR4</f>
        <v/>
      </c>
      <c r="AS42" s="27">
        <f>'しくみ_年'!AS28*'しくみ_年'!AS4</f>
        <v/>
      </c>
      <c r="AT42" s="27">
        <f>'しくみ_年'!AT28*'しくみ_年'!AT4</f>
        <v/>
      </c>
      <c r="AU42" s="27">
        <f>'しくみ_年'!AU28*'しくみ_年'!AU4</f>
        <v/>
      </c>
      <c r="AV42" s="27">
        <f>'しくみ_年'!AV28*'しくみ_年'!AV4</f>
        <v/>
      </c>
      <c r="AW42" s="27">
        <f>'しくみ_年'!AW28*'しくみ_年'!AW4</f>
        <v/>
      </c>
      <c r="AX42" s="27">
        <f>'しくみ_年'!AX28*'しくみ_年'!AX4</f>
        <v/>
      </c>
      <c r="AY42" s="27">
        <f>'しくみ_年'!AY28*'しくみ_年'!AY4</f>
        <v/>
      </c>
      <c r="AZ42" s="27">
        <f>'しくみ_年'!AZ28*'しくみ_年'!AZ4</f>
        <v/>
      </c>
      <c r="BA42" s="27">
        <f>'しくみ_年'!BA28*'しくみ_年'!BA4</f>
        <v/>
      </c>
      <c r="BB42" s="27">
        <f>'しくみ_年'!BB28*'しくみ_年'!BB4</f>
        <v/>
      </c>
      <c r="BC42" s="27">
        <f>'しくみ_年'!BC28*'しくみ_年'!BC4</f>
        <v/>
      </c>
      <c r="BD42" s="27">
        <f>'しくみ_年'!BD28*'しくみ_年'!BD4</f>
        <v/>
      </c>
      <c r="BE42" s="27">
        <f>'しくみ_年'!BE28*'しくみ_年'!BE4</f>
        <v/>
      </c>
      <c r="BF42" s="27">
        <f>'しくみ_年'!BF28*'しくみ_年'!BF4</f>
        <v/>
      </c>
      <c r="BG42" s="27">
        <f>'しくみ_年'!BG28*'しくみ_年'!BG4</f>
        <v/>
      </c>
      <c r="BH42" s="27">
        <f>'しくみ_年'!BH28*'しくみ_年'!BH4</f>
        <v/>
      </c>
      <c r="BI42" s="27">
        <f>'しくみ_年'!BI28*'しくみ_年'!BI4</f>
        <v/>
      </c>
      <c r="BJ42" s="27">
        <f>'しくみ_年'!BJ28*'しくみ_年'!BJ4</f>
        <v/>
      </c>
      <c r="BK42" s="27">
        <f>'しくみ_年'!BK28*'しくみ_年'!BK4</f>
        <v/>
      </c>
      <c r="BL42" s="27">
        <f>'しくみ_年'!BL28*'しくみ_年'!BL4</f>
        <v/>
      </c>
      <c r="BM42" s="27">
        <f>'しくみ_年'!BM28*'しくみ_年'!BM4</f>
        <v/>
      </c>
      <c r="BN42" s="27">
        <f>'しくみ_年'!BN28*'しくみ_年'!BN4</f>
        <v/>
      </c>
      <c r="BO42" s="27">
        <f>'しくみ_年'!BO28*'しくみ_年'!BO4</f>
        <v/>
      </c>
    </row>
    <row r="43">
      <c r="A43" s="6">
        <f>IF('入力'!$C$31="","2人目",'入力'!$C$31)</f>
        <v/>
      </c>
      <c r="B43" s="27">
        <f>'しくみ_年'!B29*'しくみ_年'!B4</f>
        <v/>
      </c>
      <c r="C43" s="27">
        <f>'しくみ_年'!C29*'しくみ_年'!C4</f>
        <v/>
      </c>
      <c r="D43" s="27">
        <f>'しくみ_年'!D29*'しくみ_年'!D4</f>
        <v/>
      </c>
      <c r="E43" s="27">
        <f>'しくみ_年'!E29*'しくみ_年'!E4</f>
        <v/>
      </c>
      <c r="F43" s="27">
        <f>'しくみ_年'!F29*'しくみ_年'!F4</f>
        <v/>
      </c>
      <c r="G43" s="27">
        <f>'しくみ_年'!G29*'しくみ_年'!G4</f>
        <v/>
      </c>
      <c r="H43" s="27">
        <f>'しくみ_年'!H29*'しくみ_年'!H4</f>
        <v/>
      </c>
      <c r="I43" s="27">
        <f>'しくみ_年'!I29*'しくみ_年'!I4</f>
        <v/>
      </c>
      <c r="J43" s="27">
        <f>'しくみ_年'!J29*'しくみ_年'!J4</f>
        <v/>
      </c>
      <c r="K43" s="27">
        <f>'しくみ_年'!K29*'しくみ_年'!K4</f>
        <v/>
      </c>
      <c r="L43" s="27">
        <f>'しくみ_年'!L29*'しくみ_年'!L4</f>
        <v/>
      </c>
      <c r="M43" s="27">
        <f>'しくみ_年'!M29*'しくみ_年'!M4</f>
        <v/>
      </c>
      <c r="N43" s="27">
        <f>'しくみ_年'!N29*'しくみ_年'!N4</f>
        <v/>
      </c>
      <c r="O43" s="27">
        <f>'しくみ_年'!O29*'しくみ_年'!O4</f>
        <v/>
      </c>
      <c r="P43" s="27">
        <f>'しくみ_年'!P29*'しくみ_年'!P4</f>
        <v/>
      </c>
      <c r="Q43" s="27">
        <f>'しくみ_年'!Q29*'しくみ_年'!Q4</f>
        <v/>
      </c>
      <c r="R43" s="27">
        <f>'しくみ_年'!R29*'しくみ_年'!R4</f>
        <v/>
      </c>
      <c r="S43" s="27">
        <f>'しくみ_年'!S29*'しくみ_年'!S4</f>
        <v/>
      </c>
      <c r="T43" s="27">
        <f>'しくみ_年'!T29*'しくみ_年'!T4</f>
        <v/>
      </c>
      <c r="U43" s="27">
        <f>'しくみ_年'!U29*'しくみ_年'!U4</f>
        <v/>
      </c>
      <c r="V43" s="27">
        <f>'しくみ_年'!V29*'しくみ_年'!V4</f>
        <v/>
      </c>
      <c r="W43" s="27">
        <f>'しくみ_年'!W29*'しくみ_年'!W4</f>
        <v/>
      </c>
      <c r="X43" s="27">
        <f>'しくみ_年'!X29*'しくみ_年'!X4</f>
        <v/>
      </c>
      <c r="Y43" s="27">
        <f>'しくみ_年'!Y29*'しくみ_年'!Y4</f>
        <v/>
      </c>
      <c r="Z43" s="27">
        <f>'しくみ_年'!Z29*'しくみ_年'!Z4</f>
        <v/>
      </c>
      <c r="AA43" s="27">
        <f>'しくみ_年'!AA29*'しくみ_年'!AA4</f>
        <v/>
      </c>
      <c r="AB43" s="27">
        <f>'しくみ_年'!AB29*'しくみ_年'!AB4</f>
        <v/>
      </c>
      <c r="AC43" s="27">
        <f>'しくみ_年'!AC29*'しくみ_年'!AC4</f>
        <v/>
      </c>
      <c r="AD43" s="27">
        <f>'しくみ_年'!AD29*'しくみ_年'!AD4</f>
        <v/>
      </c>
      <c r="AE43" s="27">
        <f>'しくみ_年'!AE29*'しくみ_年'!AE4</f>
        <v/>
      </c>
      <c r="AF43" s="27">
        <f>'しくみ_年'!AF29*'しくみ_年'!AF4</f>
        <v/>
      </c>
      <c r="AG43" s="27">
        <f>'しくみ_年'!AG29*'しくみ_年'!AG4</f>
        <v/>
      </c>
      <c r="AH43" s="27">
        <f>'しくみ_年'!AH29*'しくみ_年'!AH4</f>
        <v/>
      </c>
      <c r="AI43" s="27">
        <f>'しくみ_年'!AI29*'しくみ_年'!AI4</f>
        <v/>
      </c>
      <c r="AJ43" s="27">
        <f>'しくみ_年'!AJ29*'しくみ_年'!AJ4</f>
        <v/>
      </c>
      <c r="AK43" s="27">
        <f>'しくみ_年'!AK29*'しくみ_年'!AK4</f>
        <v/>
      </c>
      <c r="AL43" s="27">
        <f>'しくみ_年'!AL29*'しくみ_年'!AL4</f>
        <v/>
      </c>
      <c r="AM43" s="27">
        <f>'しくみ_年'!AM29*'しくみ_年'!AM4</f>
        <v/>
      </c>
      <c r="AN43" s="27">
        <f>'しくみ_年'!AN29*'しくみ_年'!AN4</f>
        <v/>
      </c>
      <c r="AO43" s="27">
        <f>'しくみ_年'!AO29*'しくみ_年'!AO4</f>
        <v/>
      </c>
      <c r="AP43" s="27">
        <f>'しくみ_年'!AP29*'しくみ_年'!AP4</f>
        <v/>
      </c>
      <c r="AQ43" s="27">
        <f>'しくみ_年'!AQ29*'しくみ_年'!AQ4</f>
        <v/>
      </c>
      <c r="AR43" s="27">
        <f>'しくみ_年'!AR29*'しくみ_年'!AR4</f>
        <v/>
      </c>
      <c r="AS43" s="27">
        <f>'しくみ_年'!AS29*'しくみ_年'!AS4</f>
        <v/>
      </c>
      <c r="AT43" s="27">
        <f>'しくみ_年'!AT29*'しくみ_年'!AT4</f>
        <v/>
      </c>
      <c r="AU43" s="27">
        <f>'しくみ_年'!AU29*'しくみ_年'!AU4</f>
        <v/>
      </c>
      <c r="AV43" s="27">
        <f>'しくみ_年'!AV29*'しくみ_年'!AV4</f>
        <v/>
      </c>
      <c r="AW43" s="27">
        <f>'しくみ_年'!AW29*'しくみ_年'!AW4</f>
        <v/>
      </c>
      <c r="AX43" s="27">
        <f>'しくみ_年'!AX29*'しくみ_年'!AX4</f>
        <v/>
      </c>
      <c r="AY43" s="27">
        <f>'しくみ_年'!AY29*'しくみ_年'!AY4</f>
        <v/>
      </c>
      <c r="AZ43" s="27">
        <f>'しくみ_年'!AZ29*'しくみ_年'!AZ4</f>
        <v/>
      </c>
      <c r="BA43" s="27">
        <f>'しくみ_年'!BA29*'しくみ_年'!BA4</f>
        <v/>
      </c>
      <c r="BB43" s="27">
        <f>'しくみ_年'!BB29*'しくみ_年'!BB4</f>
        <v/>
      </c>
      <c r="BC43" s="27">
        <f>'しくみ_年'!BC29*'しくみ_年'!BC4</f>
        <v/>
      </c>
      <c r="BD43" s="27">
        <f>'しくみ_年'!BD29*'しくみ_年'!BD4</f>
        <v/>
      </c>
      <c r="BE43" s="27">
        <f>'しくみ_年'!BE29*'しくみ_年'!BE4</f>
        <v/>
      </c>
      <c r="BF43" s="27">
        <f>'しくみ_年'!BF29*'しくみ_年'!BF4</f>
        <v/>
      </c>
      <c r="BG43" s="27">
        <f>'しくみ_年'!BG29*'しくみ_年'!BG4</f>
        <v/>
      </c>
      <c r="BH43" s="27">
        <f>'しくみ_年'!BH29*'しくみ_年'!BH4</f>
        <v/>
      </c>
      <c r="BI43" s="27">
        <f>'しくみ_年'!BI29*'しくみ_年'!BI4</f>
        <v/>
      </c>
      <c r="BJ43" s="27">
        <f>'しくみ_年'!BJ29*'しくみ_年'!BJ4</f>
        <v/>
      </c>
      <c r="BK43" s="27">
        <f>'しくみ_年'!BK29*'しくみ_年'!BK4</f>
        <v/>
      </c>
      <c r="BL43" s="27">
        <f>'しくみ_年'!BL29*'しくみ_年'!BL4</f>
        <v/>
      </c>
      <c r="BM43" s="27">
        <f>'しくみ_年'!BM29*'しくみ_年'!BM4</f>
        <v/>
      </c>
      <c r="BN43" s="27">
        <f>'しくみ_年'!BN29*'しくみ_年'!BN4</f>
        <v/>
      </c>
      <c r="BO43" s="27">
        <f>'しくみ_年'!BO29*'しくみ_年'!BO4</f>
        <v/>
      </c>
    </row>
    <row r="44">
      <c r="A44" s="6">
        <f>IF('入力'!$D$31="","3人目",'入力'!$D$31)</f>
        <v/>
      </c>
      <c r="B44" s="27">
        <f>'しくみ_年'!B30*'しくみ_年'!B4</f>
        <v/>
      </c>
      <c r="C44" s="27">
        <f>'しくみ_年'!C30*'しくみ_年'!C4</f>
        <v/>
      </c>
      <c r="D44" s="27">
        <f>'しくみ_年'!D30*'しくみ_年'!D4</f>
        <v/>
      </c>
      <c r="E44" s="27">
        <f>'しくみ_年'!E30*'しくみ_年'!E4</f>
        <v/>
      </c>
      <c r="F44" s="27">
        <f>'しくみ_年'!F30*'しくみ_年'!F4</f>
        <v/>
      </c>
      <c r="G44" s="27">
        <f>'しくみ_年'!G30*'しくみ_年'!G4</f>
        <v/>
      </c>
      <c r="H44" s="27">
        <f>'しくみ_年'!H30*'しくみ_年'!H4</f>
        <v/>
      </c>
      <c r="I44" s="27">
        <f>'しくみ_年'!I30*'しくみ_年'!I4</f>
        <v/>
      </c>
      <c r="J44" s="27">
        <f>'しくみ_年'!J30*'しくみ_年'!J4</f>
        <v/>
      </c>
      <c r="K44" s="27">
        <f>'しくみ_年'!K30*'しくみ_年'!K4</f>
        <v/>
      </c>
      <c r="L44" s="27">
        <f>'しくみ_年'!L30*'しくみ_年'!L4</f>
        <v/>
      </c>
      <c r="M44" s="27">
        <f>'しくみ_年'!M30*'しくみ_年'!M4</f>
        <v/>
      </c>
      <c r="N44" s="27">
        <f>'しくみ_年'!N30*'しくみ_年'!N4</f>
        <v/>
      </c>
      <c r="O44" s="27">
        <f>'しくみ_年'!O30*'しくみ_年'!O4</f>
        <v/>
      </c>
      <c r="P44" s="27">
        <f>'しくみ_年'!P30*'しくみ_年'!P4</f>
        <v/>
      </c>
      <c r="Q44" s="27">
        <f>'しくみ_年'!Q30*'しくみ_年'!Q4</f>
        <v/>
      </c>
      <c r="R44" s="27">
        <f>'しくみ_年'!R30*'しくみ_年'!R4</f>
        <v/>
      </c>
      <c r="S44" s="27">
        <f>'しくみ_年'!S30*'しくみ_年'!S4</f>
        <v/>
      </c>
      <c r="T44" s="27">
        <f>'しくみ_年'!T30*'しくみ_年'!T4</f>
        <v/>
      </c>
      <c r="U44" s="27">
        <f>'しくみ_年'!U30*'しくみ_年'!U4</f>
        <v/>
      </c>
      <c r="V44" s="27">
        <f>'しくみ_年'!V30*'しくみ_年'!V4</f>
        <v/>
      </c>
      <c r="W44" s="27">
        <f>'しくみ_年'!W30*'しくみ_年'!W4</f>
        <v/>
      </c>
      <c r="X44" s="27">
        <f>'しくみ_年'!X30*'しくみ_年'!X4</f>
        <v/>
      </c>
      <c r="Y44" s="27">
        <f>'しくみ_年'!Y30*'しくみ_年'!Y4</f>
        <v/>
      </c>
      <c r="Z44" s="27">
        <f>'しくみ_年'!Z30*'しくみ_年'!Z4</f>
        <v/>
      </c>
      <c r="AA44" s="27">
        <f>'しくみ_年'!AA30*'しくみ_年'!AA4</f>
        <v/>
      </c>
      <c r="AB44" s="27">
        <f>'しくみ_年'!AB30*'しくみ_年'!AB4</f>
        <v/>
      </c>
      <c r="AC44" s="27">
        <f>'しくみ_年'!AC30*'しくみ_年'!AC4</f>
        <v/>
      </c>
      <c r="AD44" s="27">
        <f>'しくみ_年'!AD30*'しくみ_年'!AD4</f>
        <v/>
      </c>
      <c r="AE44" s="27">
        <f>'しくみ_年'!AE30*'しくみ_年'!AE4</f>
        <v/>
      </c>
      <c r="AF44" s="27">
        <f>'しくみ_年'!AF30*'しくみ_年'!AF4</f>
        <v/>
      </c>
      <c r="AG44" s="27">
        <f>'しくみ_年'!AG30*'しくみ_年'!AG4</f>
        <v/>
      </c>
      <c r="AH44" s="27">
        <f>'しくみ_年'!AH30*'しくみ_年'!AH4</f>
        <v/>
      </c>
      <c r="AI44" s="27">
        <f>'しくみ_年'!AI30*'しくみ_年'!AI4</f>
        <v/>
      </c>
      <c r="AJ44" s="27">
        <f>'しくみ_年'!AJ30*'しくみ_年'!AJ4</f>
        <v/>
      </c>
      <c r="AK44" s="27">
        <f>'しくみ_年'!AK30*'しくみ_年'!AK4</f>
        <v/>
      </c>
      <c r="AL44" s="27">
        <f>'しくみ_年'!AL30*'しくみ_年'!AL4</f>
        <v/>
      </c>
      <c r="AM44" s="27">
        <f>'しくみ_年'!AM30*'しくみ_年'!AM4</f>
        <v/>
      </c>
      <c r="AN44" s="27">
        <f>'しくみ_年'!AN30*'しくみ_年'!AN4</f>
        <v/>
      </c>
      <c r="AO44" s="27">
        <f>'しくみ_年'!AO30*'しくみ_年'!AO4</f>
        <v/>
      </c>
      <c r="AP44" s="27">
        <f>'しくみ_年'!AP30*'しくみ_年'!AP4</f>
        <v/>
      </c>
      <c r="AQ44" s="27">
        <f>'しくみ_年'!AQ30*'しくみ_年'!AQ4</f>
        <v/>
      </c>
      <c r="AR44" s="27">
        <f>'しくみ_年'!AR30*'しくみ_年'!AR4</f>
        <v/>
      </c>
      <c r="AS44" s="27">
        <f>'しくみ_年'!AS30*'しくみ_年'!AS4</f>
        <v/>
      </c>
      <c r="AT44" s="27">
        <f>'しくみ_年'!AT30*'しくみ_年'!AT4</f>
        <v/>
      </c>
      <c r="AU44" s="27">
        <f>'しくみ_年'!AU30*'しくみ_年'!AU4</f>
        <v/>
      </c>
      <c r="AV44" s="27">
        <f>'しくみ_年'!AV30*'しくみ_年'!AV4</f>
        <v/>
      </c>
      <c r="AW44" s="27">
        <f>'しくみ_年'!AW30*'しくみ_年'!AW4</f>
        <v/>
      </c>
      <c r="AX44" s="27">
        <f>'しくみ_年'!AX30*'しくみ_年'!AX4</f>
        <v/>
      </c>
      <c r="AY44" s="27">
        <f>'しくみ_年'!AY30*'しくみ_年'!AY4</f>
        <v/>
      </c>
      <c r="AZ44" s="27">
        <f>'しくみ_年'!AZ30*'しくみ_年'!AZ4</f>
        <v/>
      </c>
      <c r="BA44" s="27">
        <f>'しくみ_年'!BA30*'しくみ_年'!BA4</f>
        <v/>
      </c>
      <c r="BB44" s="27">
        <f>'しくみ_年'!BB30*'しくみ_年'!BB4</f>
        <v/>
      </c>
      <c r="BC44" s="27">
        <f>'しくみ_年'!BC30*'しくみ_年'!BC4</f>
        <v/>
      </c>
      <c r="BD44" s="27">
        <f>'しくみ_年'!BD30*'しくみ_年'!BD4</f>
        <v/>
      </c>
      <c r="BE44" s="27">
        <f>'しくみ_年'!BE30*'しくみ_年'!BE4</f>
        <v/>
      </c>
      <c r="BF44" s="27">
        <f>'しくみ_年'!BF30*'しくみ_年'!BF4</f>
        <v/>
      </c>
      <c r="BG44" s="27">
        <f>'しくみ_年'!BG30*'しくみ_年'!BG4</f>
        <v/>
      </c>
      <c r="BH44" s="27">
        <f>'しくみ_年'!BH30*'しくみ_年'!BH4</f>
        <v/>
      </c>
      <c r="BI44" s="27">
        <f>'しくみ_年'!BI30*'しくみ_年'!BI4</f>
        <v/>
      </c>
      <c r="BJ44" s="27">
        <f>'しくみ_年'!BJ30*'しくみ_年'!BJ4</f>
        <v/>
      </c>
      <c r="BK44" s="27">
        <f>'しくみ_年'!BK30*'しくみ_年'!BK4</f>
        <v/>
      </c>
      <c r="BL44" s="27">
        <f>'しくみ_年'!BL30*'しくみ_年'!BL4</f>
        <v/>
      </c>
      <c r="BM44" s="27">
        <f>'しくみ_年'!BM30*'しくみ_年'!BM4</f>
        <v/>
      </c>
      <c r="BN44" s="27">
        <f>'しくみ_年'!BN30*'しくみ_年'!BN4</f>
        <v/>
      </c>
      <c r="BO44" s="27">
        <f>'しくみ_年'!BO30*'しくみ_年'!BO4</f>
        <v/>
      </c>
    </row>
    <row r="45">
      <c r="A45" s="6">
        <f>IF('入力'!$E$31="","4人目",'入力'!$E$31)</f>
        <v/>
      </c>
      <c r="B45" s="27">
        <f>'しくみ_年'!B31*'しくみ_年'!B4</f>
        <v/>
      </c>
      <c r="C45" s="27">
        <f>'しくみ_年'!C31*'しくみ_年'!C4</f>
        <v/>
      </c>
      <c r="D45" s="27">
        <f>'しくみ_年'!D31*'しくみ_年'!D4</f>
        <v/>
      </c>
      <c r="E45" s="27">
        <f>'しくみ_年'!E31*'しくみ_年'!E4</f>
        <v/>
      </c>
      <c r="F45" s="27">
        <f>'しくみ_年'!F31*'しくみ_年'!F4</f>
        <v/>
      </c>
      <c r="G45" s="27">
        <f>'しくみ_年'!G31*'しくみ_年'!G4</f>
        <v/>
      </c>
      <c r="H45" s="27">
        <f>'しくみ_年'!H31*'しくみ_年'!H4</f>
        <v/>
      </c>
      <c r="I45" s="27">
        <f>'しくみ_年'!I31*'しくみ_年'!I4</f>
        <v/>
      </c>
      <c r="J45" s="27">
        <f>'しくみ_年'!J31*'しくみ_年'!J4</f>
        <v/>
      </c>
      <c r="K45" s="27">
        <f>'しくみ_年'!K31*'しくみ_年'!K4</f>
        <v/>
      </c>
      <c r="L45" s="27">
        <f>'しくみ_年'!L31*'しくみ_年'!L4</f>
        <v/>
      </c>
      <c r="M45" s="27">
        <f>'しくみ_年'!M31*'しくみ_年'!M4</f>
        <v/>
      </c>
      <c r="N45" s="27">
        <f>'しくみ_年'!N31*'しくみ_年'!N4</f>
        <v/>
      </c>
      <c r="O45" s="27">
        <f>'しくみ_年'!O31*'しくみ_年'!O4</f>
        <v/>
      </c>
      <c r="P45" s="27">
        <f>'しくみ_年'!P31*'しくみ_年'!P4</f>
        <v/>
      </c>
      <c r="Q45" s="27">
        <f>'しくみ_年'!Q31*'しくみ_年'!Q4</f>
        <v/>
      </c>
      <c r="R45" s="27">
        <f>'しくみ_年'!R31*'しくみ_年'!R4</f>
        <v/>
      </c>
      <c r="S45" s="27">
        <f>'しくみ_年'!S31*'しくみ_年'!S4</f>
        <v/>
      </c>
      <c r="T45" s="27">
        <f>'しくみ_年'!T31*'しくみ_年'!T4</f>
        <v/>
      </c>
      <c r="U45" s="27">
        <f>'しくみ_年'!U31*'しくみ_年'!U4</f>
        <v/>
      </c>
      <c r="V45" s="27">
        <f>'しくみ_年'!V31*'しくみ_年'!V4</f>
        <v/>
      </c>
      <c r="W45" s="27">
        <f>'しくみ_年'!W31*'しくみ_年'!W4</f>
        <v/>
      </c>
      <c r="X45" s="27">
        <f>'しくみ_年'!X31*'しくみ_年'!X4</f>
        <v/>
      </c>
      <c r="Y45" s="27">
        <f>'しくみ_年'!Y31*'しくみ_年'!Y4</f>
        <v/>
      </c>
      <c r="Z45" s="27">
        <f>'しくみ_年'!Z31*'しくみ_年'!Z4</f>
        <v/>
      </c>
      <c r="AA45" s="27">
        <f>'しくみ_年'!AA31*'しくみ_年'!AA4</f>
        <v/>
      </c>
      <c r="AB45" s="27">
        <f>'しくみ_年'!AB31*'しくみ_年'!AB4</f>
        <v/>
      </c>
      <c r="AC45" s="27">
        <f>'しくみ_年'!AC31*'しくみ_年'!AC4</f>
        <v/>
      </c>
      <c r="AD45" s="27">
        <f>'しくみ_年'!AD31*'しくみ_年'!AD4</f>
        <v/>
      </c>
      <c r="AE45" s="27">
        <f>'しくみ_年'!AE31*'しくみ_年'!AE4</f>
        <v/>
      </c>
      <c r="AF45" s="27">
        <f>'しくみ_年'!AF31*'しくみ_年'!AF4</f>
        <v/>
      </c>
      <c r="AG45" s="27">
        <f>'しくみ_年'!AG31*'しくみ_年'!AG4</f>
        <v/>
      </c>
      <c r="AH45" s="27">
        <f>'しくみ_年'!AH31*'しくみ_年'!AH4</f>
        <v/>
      </c>
      <c r="AI45" s="27">
        <f>'しくみ_年'!AI31*'しくみ_年'!AI4</f>
        <v/>
      </c>
      <c r="AJ45" s="27">
        <f>'しくみ_年'!AJ31*'しくみ_年'!AJ4</f>
        <v/>
      </c>
      <c r="AK45" s="27">
        <f>'しくみ_年'!AK31*'しくみ_年'!AK4</f>
        <v/>
      </c>
      <c r="AL45" s="27">
        <f>'しくみ_年'!AL31*'しくみ_年'!AL4</f>
        <v/>
      </c>
      <c r="AM45" s="27">
        <f>'しくみ_年'!AM31*'しくみ_年'!AM4</f>
        <v/>
      </c>
      <c r="AN45" s="27">
        <f>'しくみ_年'!AN31*'しくみ_年'!AN4</f>
        <v/>
      </c>
      <c r="AO45" s="27">
        <f>'しくみ_年'!AO31*'しくみ_年'!AO4</f>
        <v/>
      </c>
      <c r="AP45" s="27">
        <f>'しくみ_年'!AP31*'しくみ_年'!AP4</f>
        <v/>
      </c>
      <c r="AQ45" s="27">
        <f>'しくみ_年'!AQ31*'しくみ_年'!AQ4</f>
        <v/>
      </c>
      <c r="AR45" s="27">
        <f>'しくみ_年'!AR31*'しくみ_年'!AR4</f>
        <v/>
      </c>
      <c r="AS45" s="27">
        <f>'しくみ_年'!AS31*'しくみ_年'!AS4</f>
        <v/>
      </c>
      <c r="AT45" s="27">
        <f>'しくみ_年'!AT31*'しくみ_年'!AT4</f>
        <v/>
      </c>
      <c r="AU45" s="27">
        <f>'しくみ_年'!AU31*'しくみ_年'!AU4</f>
        <v/>
      </c>
      <c r="AV45" s="27">
        <f>'しくみ_年'!AV31*'しくみ_年'!AV4</f>
        <v/>
      </c>
      <c r="AW45" s="27">
        <f>'しくみ_年'!AW31*'しくみ_年'!AW4</f>
        <v/>
      </c>
      <c r="AX45" s="27">
        <f>'しくみ_年'!AX31*'しくみ_年'!AX4</f>
        <v/>
      </c>
      <c r="AY45" s="27">
        <f>'しくみ_年'!AY31*'しくみ_年'!AY4</f>
        <v/>
      </c>
      <c r="AZ45" s="27">
        <f>'しくみ_年'!AZ31*'しくみ_年'!AZ4</f>
        <v/>
      </c>
      <c r="BA45" s="27">
        <f>'しくみ_年'!BA31*'しくみ_年'!BA4</f>
        <v/>
      </c>
      <c r="BB45" s="27">
        <f>'しくみ_年'!BB31*'しくみ_年'!BB4</f>
        <v/>
      </c>
      <c r="BC45" s="27">
        <f>'しくみ_年'!BC31*'しくみ_年'!BC4</f>
        <v/>
      </c>
      <c r="BD45" s="27">
        <f>'しくみ_年'!BD31*'しくみ_年'!BD4</f>
        <v/>
      </c>
      <c r="BE45" s="27">
        <f>'しくみ_年'!BE31*'しくみ_年'!BE4</f>
        <v/>
      </c>
      <c r="BF45" s="27">
        <f>'しくみ_年'!BF31*'しくみ_年'!BF4</f>
        <v/>
      </c>
      <c r="BG45" s="27">
        <f>'しくみ_年'!BG31*'しくみ_年'!BG4</f>
        <v/>
      </c>
      <c r="BH45" s="27">
        <f>'しくみ_年'!BH31*'しくみ_年'!BH4</f>
        <v/>
      </c>
      <c r="BI45" s="27">
        <f>'しくみ_年'!BI31*'しくみ_年'!BI4</f>
        <v/>
      </c>
      <c r="BJ45" s="27">
        <f>'しくみ_年'!BJ31*'しくみ_年'!BJ4</f>
        <v/>
      </c>
      <c r="BK45" s="27">
        <f>'しくみ_年'!BK31*'しくみ_年'!BK4</f>
        <v/>
      </c>
      <c r="BL45" s="27">
        <f>'しくみ_年'!BL31*'しくみ_年'!BL4</f>
        <v/>
      </c>
      <c r="BM45" s="27">
        <f>'しくみ_年'!BM31*'しくみ_年'!BM4</f>
        <v/>
      </c>
      <c r="BN45" s="27">
        <f>'しくみ_年'!BN31*'しくみ_年'!BN4</f>
        <v/>
      </c>
      <c r="BO45" s="27">
        <f>'しくみ_年'!BO31*'しくみ_年'!BO4</f>
        <v/>
      </c>
    </row>
    <row r="46">
      <c r="A46" s="3" t="inlineStr">
        <is>
          <t>■ 3つのシナリオの金融資産</t>
        </is>
      </c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  <c r="S46" s="10" t="n"/>
      <c r="T46" s="10" t="n"/>
      <c r="U46" s="10" t="n"/>
      <c r="V46" s="10" t="n"/>
      <c r="W46" s="10" t="n"/>
      <c r="X46" s="10" t="n"/>
      <c r="Y46" s="10" t="n"/>
      <c r="Z46" s="10" t="n"/>
      <c r="AA46" s="10" t="n"/>
      <c r="AB46" s="10" t="n"/>
      <c r="AC46" s="10" t="n"/>
      <c r="AD46" s="10" t="n"/>
      <c r="AE46" s="10" t="n"/>
      <c r="AF46" s="10" t="n"/>
      <c r="AG46" s="10" t="n"/>
      <c r="AH46" s="10" t="n"/>
      <c r="AI46" s="10" t="n"/>
      <c r="AJ46" s="10" t="n"/>
      <c r="AK46" s="10" t="n"/>
      <c r="AL46" s="10" t="n"/>
      <c r="AM46" s="10" t="n"/>
      <c r="AN46" s="10" t="n"/>
      <c r="AO46" s="10" t="n"/>
      <c r="AP46" s="10" t="n"/>
      <c r="AQ46" s="10" t="n"/>
      <c r="AR46" s="10" t="n"/>
      <c r="AS46" s="10" t="n"/>
      <c r="AT46" s="10" t="n"/>
      <c r="AU46" s="10" t="n"/>
      <c r="AV46" s="10" t="n"/>
      <c r="AW46" s="10" t="n"/>
      <c r="AX46" s="10" t="n"/>
      <c r="AY46" s="10" t="n"/>
      <c r="AZ46" s="10" t="n"/>
      <c r="BA46" s="10" t="n"/>
      <c r="BB46" s="10" t="n"/>
      <c r="BC46" s="10" t="n"/>
      <c r="BD46" s="10" t="n"/>
      <c r="BE46" s="10" t="n"/>
      <c r="BF46" s="10" t="n"/>
      <c r="BG46" s="10" t="n"/>
      <c r="BH46" s="10" t="n"/>
      <c r="BI46" s="10" t="n"/>
      <c r="BJ46" s="10" t="n"/>
      <c r="BK46" s="10" t="n"/>
      <c r="BL46" s="10" t="n"/>
      <c r="BM46" s="10" t="n"/>
      <c r="BN46" s="10" t="n"/>
      <c r="BO46" s="10" t="n"/>
    </row>
    <row r="47">
      <c r="A47" s="6">
        <f>'入力'!$B$86&amp;""</f>
        <v/>
      </c>
      <c r="B47" s="27">
        <f>'しくみ_年'!B99</f>
        <v/>
      </c>
      <c r="C47" s="27">
        <f>'しくみ_年'!C99</f>
        <v/>
      </c>
      <c r="D47" s="27">
        <f>'しくみ_年'!D99</f>
        <v/>
      </c>
      <c r="E47" s="27">
        <f>'しくみ_年'!E99</f>
        <v/>
      </c>
      <c r="F47" s="27">
        <f>'しくみ_年'!F99</f>
        <v/>
      </c>
      <c r="G47" s="27">
        <f>'しくみ_年'!G99</f>
        <v/>
      </c>
      <c r="H47" s="27">
        <f>'しくみ_年'!H99</f>
        <v/>
      </c>
      <c r="I47" s="27">
        <f>'しくみ_年'!I99</f>
        <v/>
      </c>
      <c r="J47" s="27">
        <f>'しくみ_年'!J99</f>
        <v/>
      </c>
      <c r="K47" s="27">
        <f>'しくみ_年'!K99</f>
        <v/>
      </c>
      <c r="L47" s="27">
        <f>'しくみ_年'!L99</f>
        <v/>
      </c>
      <c r="M47" s="27">
        <f>'しくみ_年'!M99</f>
        <v/>
      </c>
      <c r="N47" s="27">
        <f>'しくみ_年'!N99</f>
        <v/>
      </c>
      <c r="O47" s="27">
        <f>'しくみ_年'!O99</f>
        <v/>
      </c>
      <c r="P47" s="27">
        <f>'しくみ_年'!P99</f>
        <v/>
      </c>
      <c r="Q47" s="27">
        <f>'しくみ_年'!Q99</f>
        <v/>
      </c>
      <c r="R47" s="27">
        <f>'しくみ_年'!R99</f>
        <v/>
      </c>
      <c r="S47" s="27">
        <f>'しくみ_年'!S99</f>
        <v/>
      </c>
      <c r="T47" s="27">
        <f>'しくみ_年'!T99</f>
        <v/>
      </c>
      <c r="U47" s="27">
        <f>'しくみ_年'!U99</f>
        <v/>
      </c>
      <c r="V47" s="27">
        <f>'しくみ_年'!V99</f>
        <v/>
      </c>
      <c r="W47" s="27">
        <f>'しくみ_年'!W99</f>
        <v/>
      </c>
      <c r="X47" s="27">
        <f>'しくみ_年'!X99</f>
        <v/>
      </c>
      <c r="Y47" s="27">
        <f>'しくみ_年'!Y99</f>
        <v/>
      </c>
      <c r="Z47" s="27">
        <f>'しくみ_年'!Z99</f>
        <v/>
      </c>
      <c r="AA47" s="27">
        <f>'しくみ_年'!AA99</f>
        <v/>
      </c>
      <c r="AB47" s="27">
        <f>'しくみ_年'!AB99</f>
        <v/>
      </c>
      <c r="AC47" s="27">
        <f>'しくみ_年'!AC99</f>
        <v/>
      </c>
      <c r="AD47" s="27">
        <f>'しくみ_年'!AD99</f>
        <v/>
      </c>
      <c r="AE47" s="27">
        <f>'しくみ_年'!AE99</f>
        <v/>
      </c>
      <c r="AF47" s="27">
        <f>'しくみ_年'!AF99</f>
        <v/>
      </c>
      <c r="AG47" s="27">
        <f>'しくみ_年'!AG99</f>
        <v/>
      </c>
      <c r="AH47" s="27">
        <f>'しくみ_年'!AH99</f>
        <v/>
      </c>
      <c r="AI47" s="27">
        <f>'しくみ_年'!AI99</f>
        <v/>
      </c>
      <c r="AJ47" s="27">
        <f>'しくみ_年'!AJ99</f>
        <v/>
      </c>
      <c r="AK47" s="27">
        <f>'しくみ_年'!AK99</f>
        <v/>
      </c>
      <c r="AL47" s="27">
        <f>'しくみ_年'!AL99</f>
        <v/>
      </c>
      <c r="AM47" s="27">
        <f>'しくみ_年'!AM99</f>
        <v/>
      </c>
      <c r="AN47" s="27">
        <f>'しくみ_年'!AN99</f>
        <v/>
      </c>
      <c r="AO47" s="27">
        <f>'しくみ_年'!AO99</f>
        <v/>
      </c>
      <c r="AP47" s="27">
        <f>'しくみ_年'!AP99</f>
        <v/>
      </c>
      <c r="AQ47" s="27">
        <f>'しくみ_年'!AQ99</f>
        <v/>
      </c>
      <c r="AR47" s="27">
        <f>'しくみ_年'!AR99</f>
        <v/>
      </c>
      <c r="AS47" s="27">
        <f>'しくみ_年'!AS99</f>
        <v/>
      </c>
      <c r="AT47" s="27">
        <f>'しくみ_年'!AT99</f>
        <v/>
      </c>
      <c r="AU47" s="27">
        <f>'しくみ_年'!AU99</f>
        <v/>
      </c>
      <c r="AV47" s="27">
        <f>'しくみ_年'!AV99</f>
        <v/>
      </c>
      <c r="AW47" s="27">
        <f>'しくみ_年'!AW99</f>
        <v/>
      </c>
      <c r="AX47" s="27">
        <f>'しくみ_年'!AX99</f>
        <v/>
      </c>
      <c r="AY47" s="27">
        <f>'しくみ_年'!AY99</f>
        <v/>
      </c>
      <c r="AZ47" s="27">
        <f>'しくみ_年'!AZ99</f>
        <v/>
      </c>
      <c r="BA47" s="27">
        <f>'しくみ_年'!BA99</f>
        <v/>
      </c>
      <c r="BB47" s="27">
        <f>'しくみ_年'!BB99</f>
        <v/>
      </c>
      <c r="BC47" s="27">
        <f>'しくみ_年'!BC99</f>
        <v/>
      </c>
      <c r="BD47" s="27">
        <f>'しくみ_年'!BD99</f>
        <v/>
      </c>
      <c r="BE47" s="27">
        <f>'しくみ_年'!BE99</f>
        <v/>
      </c>
      <c r="BF47" s="27">
        <f>'しくみ_年'!BF99</f>
        <v/>
      </c>
      <c r="BG47" s="27">
        <f>'しくみ_年'!BG99</f>
        <v/>
      </c>
      <c r="BH47" s="27">
        <f>'しくみ_年'!BH99</f>
        <v/>
      </c>
      <c r="BI47" s="27">
        <f>'しくみ_年'!BI99</f>
        <v/>
      </c>
      <c r="BJ47" s="27">
        <f>'しくみ_年'!BJ99</f>
        <v/>
      </c>
      <c r="BK47" s="27">
        <f>'しくみ_年'!BK99</f>
        <v/>
      </c>
      <c r="BL47" s="27">
        <f>'しくみ_年'!BL99</f>
        <v/>
      </c>
      <c r="BM47" s="27">
        <f>'しくみ_年'!BM99</f>
        <v/>
      </c>
      <c r="BN47" s="27">
        <f>'しくみ_年'!BN99</f>
        <v/>
      </c>
      <c r="BO47" s="27">
        <f>'しくみ_年'!BO99</f>
        <v/>
      </c>
    </row>
    <row r="48">
      <c r="A48" s="6">
        <f>'入力'!$C$86&amp;""</f>
        <v/>
      </c>
      <c r="B48" s="27">
        <f>'しくみ_年'!B100</f>
        <v/>
      </c>
      <c r="C48" s="27">
        <f>'しくみ_年'!C100</f>
        <v/>
      </c>
      <c r="D48" s="27">
        <f>'しくみ_年'!D100</f>
        <v/>
      </c>
      <c r="E48" s="27">
        <f>'しくみ_年'!E100</f>
        <v/>
      </c>
      <c r="F48" s="27">
        <f>'しくみ_年'!F100</f>
        <v/>
      </c>
      <c r="G48" s="27">
        <f>'しくみ_年'!G100</f>
        <v/>
      </c>
      <c r="H48" s="27">
        <f>'しくみ_年'!H100</f>
        <v/>
      </c>
      <c r="I48" s="27">
        <f>'しくみ_年'!I100</f>
        <v/>
      </c>
      <c r="J48" s="27">
        <f>'しくみ_年'!J100</f>
        <v/>
      </c>
      <c r="K48" s="27">
        <f>'しくみ_年'!K100</f>
        <v/>
      </c>
      <c r="L48" s="27">
        <f>'しくみ_年'!L100</f>
        <v/>
      </c>
      <c r="M48" s="27">
        <f>'しくみ_年'!M100</f>
        <v/>
      </c>
      <c r="N48" s="27">
        <f>'しくみ_年'!N100</f>
        <v/>
      </c>
      <c r="O48" s="27">
        <f>'しくみ_年'!O100</f>
        <v/>
      </c>
      <c r="P48" s="27">
        <f>'しくみ_年'!P100</f>
        <v/>
      </c>
      <c r="Q48" s="27">
        <f>'しくみ_年'!Q100</f>
        <v/>
      </c>
      <c r="R48" s="27">
        <f>'しくみ_年'!R100</f>
        <v/>
      </c>
      <c r="S48" s="27">
        <f>'しくみ_年'!S100</f>
        <v/>
      </c>
      <c r="T48" s="27">
        <f>'しくみ_年'!T100</f>
        <v/>
      </c>
      <c r="U48" s="27">
        <f>'しくみ_年'!U100</f>
        <v/>
      </c>
      <c r="V48" s="27">
        <f>'しくみ_年'!V100</f>
        <v/>
      </c>
      <c r="W48" s="27">
        <f>'しくみ_年'!W100</f>
        <v/>
      </c>
      <c r="X48" s="27">
        <f>'しくみ_年'!X100</f>
        <v/>
      </c>
      <c r="Y48" s="27">
        <f>'しくみ_年'!Y100</f>
        <v/>
      </c>
      <c r="Z48" s="27">
        <f>'しくみ_年'!Z100</f>
        <v/>
      </c>
      <c r="AA48" s="27">
        <f>'しくみ_年'!AA100</f>
        <v/>
      </c>
      <c r="AB48" s="27">
        <f>'しくみ_年'!AB100</f>
        <v/>
      </c>
      <c r="AC48" s="27">
        <f>'しくみ_年'!AC100</f>
        <v/>
      </c>
      <c r="AD48" s="27">
        <f>'しくみ_年'!AD100</f>
        <v/>
      </c>
      <c r="AE48" s="27">
        <f>'しくみ_年'!AE100</f>
        <v/>
      </c>
      <c r="AF48" s="27">
        <f>'しくみ_年'!AF100</f>
        <v/>
      </c>
      <c r="AG48" s="27">
        <f>'しくみ_年'!AG100</f>
        <v/>
      </c>
      <c r="AH48" s="27">
        <f>'しくみ_年'!AH100</f>
        <v/>
      </c>
      <c r="AI48" s="27">
        <f>'しくみ_年'!AI100</f>
        <v/>
      </c>
      <c r="AJ48" s="27">
        <f>'しくみ_年'!AJ100</f>
        <v/>
      </c>
      <c r="AK48" s="27">
        <f>'しくみ_年'!AK100</f>
        <v/>
      </c>
      <c r="AL48" s="27">
        <f>'しくみ_年'!AL100</f>
        <v/>
      </c>
      <c r="AM48" s="27">
        <f>'しくみ_年'!AM100</f>
        <v/>
      </c>
      <c r="AN48" s="27">
        <f>'しくみ_年'!AN100</f>
        <v/>
      </c>
      <c r="AO48" s="27">
        <f>'しくみ_年'!AO100</f>
        <v/>
      </c>
      <c r="AP48" s="27">
        <f>'しくみ_年'!AP100</f>
        <v/>
      </c>
      <c r="AQ48" s="27">
        <f>'しくみ_年'!AQ100</f>
        <v/>
      </c>
      <c r="AR48" s="27">
        <f>'しくみ_年'!AR100</f>
        <v/>
      </c>
      <c r="AS48" s="27">
        <f>'しくみ_年'!AS100</f>
        <v/>
      </c>
      <c r="AT48" s="27">
        <f>'しくみ_年'!AT100</f>
        <v/>
      </c>
      <c r="AU48" s="27">
        <f>'しくみ_年'!AU100</f>
        <v/>
      </c>
      <c r="AV48" s="27">
        <f>'しくみ_年'!AV100</f>
        <v/>
      </c>
      <c r="AW48" s="27">
        <f>'しくみ_年'!AW100</f>
        <v/>
      </c>
      <c r="AX48" s="27">
        <f>'しくみ_年'!AX100</f>
        <v/>
      </c>
      <c r="AY48" s="27">
        <f>'しくみ_年'!AY100</f>
        <v/>
      </c>
      <c r="AZ48" s="27">
        <f>'しくみ_年'!AZ100</f>
        <v/>
      </c>
      <c r="BA48" s="27">
        <f>'しくみ_年'!BA100</f>
        <v/>
      </c>
      <c r="BB48" s="27">
        <f>'しくみ_年'!BB100</f>
        <v/>
      </c>
      <c r="BC48" s="27">
        <f>'しくみ_年'!BC100</f>
        <v/>
      </c>
      <c r="BD48" s="27">
        <f>'しくみ_年'!BD100</f>
        <v/>
      </c>
      <c r="BE48" s="27">
        <f>'しくみ_年'!BE100</f>
        <v/>
      </c>
      <c r="BF48" s="27">
        <f>'しくみ_年'!BF100</f>
        <v/>
      </c>
      <c r="BG48" s="27">
        <f>'しくみ_年'!BG100</f>
        <v/>
      </c>
      <c r="BH48" s="27">
        <f>'しくみ_年'!BH100</f>
        <v/>
      </c>
      <c r="BI48" s="27">
        <f>'しくみ_年'!BI100</f>
        <v/>
      </c>
      <c r="BJ48" s="27">
        <f>'しくみ_年'!BJ100</f>
        <v/>
      </c>
      <c r="BK48" s="27">
        <f>'しくみ_年'!BK100</f>
        <v/>
      </c>
      <c r="BL48" s="27">
        <f>'しくみ_年'!BL100</f>
        <v/>
      </c>
      <c r="BM48" s="27">
        <f>'しくみ_年'!BM100</f>
        <v/>
      </c>
      <c r="BN48" s="27">
        <f>'しくみ_年'!BN100</f>
        <v/>
      </c>
      <c r="BO48" s="27">
        <f>'しくみ_年'!BO100</f>
        <v/>
      </c>
    </row>
    <row r="49">
      <c r="A49" s="6">
        <f>'入力'!$D$86&amp;""</f>
        <v/>
      </c>
      <c r="B49" s="27">
        <f>'しくみ_年'!B101</f>
        <v/>
      </c>
      <c r="C49" s="27">
        <f>'しくみ_年'!C101</f>
        <v/>
      </c>
      <c r="D49" s="27">
        <f>'しくみ_年'!D101</f>
        <v/>
      </c>
      <c r="E49" s="27">
        <f>'しくみ_年'!E101</f>
        <v/>
      </c>
      <c r="F49" s="27">
        <f>'しくみ_年'!F101</f>
        <v/>
      </c>
      <c r="G49" s="27">
        <f>'しくみ_年'!G101</f>
        <v/>
      </c>
      <c r="H49" s="27">
        <f>'しくみ_年'!H101</f>
        <v/>
      </c>
      <c r="I49" s="27">
        <f>'しくみ_年'!I101</f>
        <v/>
      </c>
      <c r="J49" s="27">
        <f>'しくみ_年'!J101</f>
        <v/>
      </c>
      <c r="K49" s="27">
        <f>'しくみ_年'!K101</f>
        <v/>
      </c>
      <c r="L49" s="27">
        <f>'しくみ_年'!L101</f>
        <v/>
      </c>
      <c r="M49" s="27">
        <f>'しくみ_年'!M101</f>
        <v/>
      </c>
      <c r="N49" s="27">
        <f>'しくみ_年'!N101</f>
        <v/>
      </c>
      <c r="O49" s="27">
        <f>'しくみ_年'!O101</f>
        <v/>
      </c>
      <c r="P49" s="27">
        <f>'しくみ_年'!P101</f>
        <v/>
      </c>
      <c r="Q49" s="27">
        <f>'しくみ_年'!Q101</f>
        <v/>
      </c>
      <c r="R49" s="27">
        <f>'しくみ_年'!R101</f>
        <v/>
      </c>
      <c r="S49" s="27">
        <f>'しくみ_年'!S101</f>
        <v/>
      </c>
      <c r="T49" s="27">
        <f>'しくみ_年'!T101</f>
        <v/>
      </c>
      <c r="U49" s="27">
        <f>'しくみ_年'!U101</f>
        <v/>
      </c>
      <c r="V49" s="27">
        <f>'しくみ_年'!V101</f>
        <v/>
      </c>
      <c r="W49" s="27">
        <f>'しくみ_年'!W101</f>
        <v/>
      </c>
      <c r="X49" s="27">
        <f>'しくみ_年'!X101</f>
        <v/>
      </c>
      <c r="Y49" s="27">
        <f>'しくみ_年'!Y101</f>
        <v/>
      </c>
      <c r="Z49" s="27">
        <f>'しくみ_年'!Z101</f>
        <v/>
      </c>
      <c r="AA49" s="27">
        <f>'しくみ_年'!AA101</f>
        <v/>
      </c>
      <c r="AB49" s="27">
        <f>'しくみ_年'!AB101</f>
        <v/>
      </c>
      <c r="AC49" s="27">
        <f>'しくみ_年'!AC101</f>
        <v/>
      </c>
      <c r="AD49" s="27">
        <f>'しくみ_年'!AD101</f>
        <v/>
      </c>
      <c r="AE49" s="27">
        <f>'しくみ_年'!AE101</f>
        <v/>
      </c>
      <c r="AF49" s="27">
        <f>'しくみ_年'!AF101</f>
        <v/>
      </c>
      <c r="AG49" s="27">
        <f>'しくみ_年'!AG101</f>
        <v/>
      </c>
      <c r="AH49" s="27">
        <f>'しくみ_年'!AH101</f>
        <v/>
      </c>
      <c r="AI49" s="27">
        <f>'しくみ_年'!AI101</f>
        <v/>
      </c>
      <c r="AJ49" s="27">
        <f>'しくみ_年'!AJ101</f>
        <v/>
      </c>
      <c r="AK49" s="27">
        <f>'しくみ_年'!AK101</f>
        <v/>
      </c>
      <c r="AL49" s="27">
        <f>'しくみ_年'!AL101</f>
        <v/>
      </c>
      <c r="AM49" s="27">
        <f>'しくみ_年'!AM101</f>
        <v/>
      </c>
      <c r="AN49" s="27">
        <f>'しくみ_年'!AN101</f>
        <v/>
      </c>
      <c r="AO49" s="27">
        <f>'しくみ_年'!AO101</f>
        <v/>
      </c>
      <c r="AP49" s="27">
        <f>'しくみ_年'!AP101</f>
        <v/>
      </c>
      <c r="AQ49" s="27">
        <f>'しくみ_年'!AQ101</f>
        <v/>
      </c>
      <c r="AR49" s="27">
        <f>'しくみ_年'!AR101</f>
        <v/>
      </c>
      <c r="AS49" s="27">
        <f>'しくみ_年'!AS101</f>
        <v/>
      </c>
      <c r="AT49" s="27">
        <f>'しくみ_年'!AT101</f>
        <v/>
      </c>
      <c r="AU49" s="27">
        <f>'しくみ_年'!AU101</f>
        <v/>
      </c>
      <c r="AV49" s="27">
        <f>'しくみ_年'!AV101</f>
        <v/>
      </c>
      <c r="AW49" s="27">
        <f>'しくみ_年'!AW101</f>
        <v/>
      </c>
      <c r="AX49" s="27">
        <f>'しくみ_年'!AX101</f>
        <v/>
      </c>
      <c r="AY49" s="27">
        <f>'しくみ_年'!AY101</f>
        <v/>
      </c>
      <c r="AZ49" s="27">
        <f>'しくみ_年'!AZ101</f>
        <v/>
      </c>
      <c r="BA49" s="27">
        <f>'しくみ_年'!BA101</f>
        <v/>
      </c>
      <c r="BB49" s="27">
        <f>'しくみ_年'!BB101</f>
        <v/>
      </c>
      <c r="BC49" s="27">
        <f>'しくみ_年'!BC101</f>
        <v/>
      </c>
      <c r="BD49" s="27">
        <f>'しくみ_年'!BD101</f>
        <v/>
      </c>
      <c r="BE49" s="27">
        <f>'しくみ_年'!BE101</f>
        <v/>
      </c>
      <c r="BF49" s="27">
        <f>'しくみ_年'!BF101</f>
        <v/>
      </c>
      <c r="BG49" s="27">
        <f>'しくみ_年'!BG101</f>
        <v/>
      </c>
      <c r="BH49" s="27">
        <f>'しくみ_年'!BH101</f>
        <v/>
      </c>
      <c r="BI49" s="27">
        <f>'しくみ_年'!BI101</f>
        <v/>
      </c>
      <c r="BJ49" s="27">
        <f>'しくみ_年'!BJ101</f>
        <v/>
      </c>
      <c r="BK49" s="27">
        <f>'しくみ_年'!BK101</f>
        <v/>
      </c>
      <c r="BL49" s="27">
        <f>'しくみ_年'!BL101</f>
        <v/>
      </c>
      <c r="BM49" s="27">
        <f>'しくみ_年'!BM101</f>
        <v/>
      </c>
      <c r="BN49" s="27">
        <f>'しくみ_年'!BN101</f>
        <v/>
      </c>
      <c r="BO49" s="27">
        <f>'しくみ_年'!BO101</f>
        <v/>
      </c>
    </row>
    <row r="50">
      <c r="A50" s="3" t="inlineStr">
        <is>
          <t>■ 知らせ</t>
        </is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0" t="n"/>
      <c r="AA50" s="10" t="n"/>
      <c r="AB50" s="10" t="n"/>
      <c r="AC50" s="10" t="n"/>
      <c r="AD50" s="10" t="n"/>
      <c r="AE50" s="10" t="n"/>
      <c r="AF50" s="10" t="n"/>
      <c r="AG50" s="10" t="n"/>
      <c r="AH50" s="10" t="n"/>
      <c r="AI50" s="10" t="n"/>
      <c r="AJ50" s="10" t="n"/>
      <c r="AK50" s="10" t="n"/>
      <c r="AL50" s="10" t="n"/>
      <c r="AM50" s="10" t="n"/>
      <c r="AN50" s="10" t="n"/>
      <c r="AO50" s="10" t="n"/>
      <c r="AP50" s="10" t="n"/>
      <c r="AQ50" s="10" t="n"/>
      <c r="AR50" s="10" t="n"/>
      <c r="AS50" s="10" t="n"/>
      <c r="AT50" s="10" t="n"/>
      <c r="AU50" s="10" t="n"/>
      <c r="AV50" s="10" t="n"/>
      <c r="AW50" s="10" t="n"/>
      <c r="AX50" s="10" t="n"/>
      <c r="AY50" s="10" t="n"/>
      <c r="AZ50" s="10" t="n"/>
      <c r="BA50" s="10" t="n"/>
      <c r="BB50" s="10" t="n"/>
      <c r="BC50" s="10" t="n"/>
      <c r="BD50" s="10" t="n"/>
      <c r="BE50" s="10" t="n"/>
      <c r="BF50" s="10" t="n"/>
      <c r="BG50" s="10" t="n"/>
      <c r="BH50" s="10" t="n"/>
      <c r="BI50" s="10" t="n"/>
      <c r="BJ50" s="10" t="n"/>
      <c r="BK50" s="10" t="n"/>
      <c r="BL50" s="10" t="n"/>
      <c r="BM50" s="10" t="n"/>
      <c r="BN50" s="10" t="n"/>
      <c r="BO50" s="10" t="n"/>
    </row>
    <row r="51">
      <c r="A51" s="5" t="inlineStr">
        <is>
          <t>知らせ</t>
        </is>
      </c>
      <c r="B51" s="5">
        <f>IF(ROUND(B37,0)&lt;0,"足りない",IF(ROUND(B36,0)&lt;ROUND($B$52,0),"手元が少ない",""))</f>
        <v/>
      </c>
      <c r="C51" s="5">
        <f>IF(ROUND(C37,0)&lt;0,"足りない",IF(ROUND(C36,0)&lt;ROUND($B$52,0),"手元が少ない",""))</f>
        <v/>
      </c>
      <c r="D51" s="5">
        <f>IF(ROUND(D37,0)&lt;0,"足りない",IF(ROUND(D36,0)&lt;ROUND($B$52,0),"手元が少ない",""))</f>
        <v/>
      </c>
      <c r="E51" s="5">
        <f>IF(ROUND(E37,0)&lt;0,"足りない",IF(ROUND(E36,0)&lt;ROUND($B$52,0),"手元が少ない",""))</f>
        <v/>
      </c>
      <c r="F51" s="5">
        <f>IF(ROUND(F37,0)&lt;0,"足りない",IF(ROUND(F36,0)&lt;ROUND($B$52,0),"手元が少ない",""))</f>
        <v/>
      </c>
      <c r="G51" s="5">
        <f>IF(ROUND(G37,0)&lt;0,"足りない",IF(ROUND(G36,0)&lt;ROUND($B$52,0),"手元が少ない",""))</f>
        <v/>
      </c>
      <c r="H51" s="5">
        <f>IF(ROUND(H37,0)&lt;0,"足りない",IF(ROUND(H36,0)&lt;ROUND($B$52,0),"手元が少ない",""))</f>
        <v/>
      </c>
      <c r="I51" s="5">
        <f>IF(ROUND(I37,0)&lt;0,"足りない",IF(ROUND(I36,0)&lt;ROUND($B$52,0),"手元が少ない",""))</f>
        <v/>
      </c>
      <c r="J51" s="5">
        <f>IF(ROUND(J37,0)&lt;0,"足りない",IF(ROUND(J36,0)&lt;ROUND($B$52,0),"手元が少ない",""))</f>
        <v/>
      </c>
      <c r="K51" s="5">
        <f>IF(ROUND(K37,0)&lt;0,"足りない",IF(ROUND(K36,0)&lt;ROUND($B$52,0),"手元が少ない",""))</f>
        <v/>
      </c>
      <c r="L51" s="5">
        <f>IF(ROUND(L37,0)&lt;0,"足りない",IF(ROUND(L36,0)&lt;ROUND($B$52,0),"手元が少ない",""))</f>
        <v/>
      </c>
      <c r="M51" s="5">
        <f>IF(ROUND(M37,0)&lt;0,"足りない",IF(ROUND(M36,0)&lt;ROUND($B$52,0),"手元が少ない",""))</f>
        <v/>
      </c>
      <c r="N51" s="5">
        <f>IF(ROUND(N37,0)&lt;0,"足りない",IF(ROUND(N36,0)&lt;ROUND($B$52,0),"手元が少ない",""))</f>
        <v/>
      </c>
      <c r="O51" s="5">
        <f>IF(ROUND(O37,0)&lt;0,"足りない",IF(ROUND(O36,0)&lt;ROUND($B$52,0),"手元が少ない",""))</f>
        <v/>
      </c>
      <c r="P51" s="5">
        <f>IF(ROUND(P37,0)&lt;0,"足りない",IF(ROUND(P36,0)&lt;ROUND($B$52,0),"手元が少ない",""))</f>
        <v/>
      </c>
      <c r="Q51" s="5">
        <f>IF(ROUND(Q37,0)&lt;0,"足りない",IF(ROUND(Q36,0)&lt;ROUND($B$52,0),"手元が少ない",""))</f>
        <v/>
      </c>
      <c r="R51" s="5">
        <f>IF(ROUND(R37,0)&lt;0,"足りない",IF(ROUND(R36,0)&lt;ROUND($B$52,0),"手元が少ない",""))</f>
        <v/>
      </c>
      <c r="S51" s="5">
        <f>IF(ROUND(S37,0)&lt;0,"足りない",IF(ROUND(S36,0)&lt;ROUND($B$52,0),"手元が少ない",""))</f>
        <v/>
      </c>
      <c r="T51" s="5">
        <f>IF(ROUND(T37,0)&lt;0,"足りない",IF(ROUND(T36,0)&lt;ROUND($B$52,0),"手元が少ない",""))</f>
        <v/>
      </c>
      <c r="U51" s="5">
        <f>IF(ROUND(U37,0)&lt;0,"足りない",IF(ROUND(U36,0)&lt;ROUND($B$52,0),"手元が少ない",""))</f>
        <v/>
      </c>
      <c r="V51" s="5">
        <f>IF(ROUND(V37,0)&lt;0,"足りない",IF(ROUND(V36,0)&lt;ROUND($B$52,0),"手元が少ない",""))</f>
        <v/>
      </c>
      <c r="W51" s="5">
        <f>IF(ROUND(W37,0)&lt;0,"足りない",IF(ROUND(W36,0)&lt;ROUND($B$52,0),"手元が少ない",""))</f>
        <v/>
      </c>
      <c r="X51" s="5">
        <f>IF(ROUND(X37,0)&lt;0,"足りない",IF(ROUND(X36,0)&lt;ROUND($B$52,0),"手元が少ない",""))</f>
        <v/>
      </c>
      <c r="Y51" s="5">
        <f>IF(ROUND(Y37,0)&lt;0,"足りない",IF(ROUND(Y36,0)&lt;ROUND($B$52,0),"手元が少ない",""))</f>
        <v/>
      </c>
      <c r="Z51" s="5">
        <f>IF(ROUND(Z37,0)&lt;0,"足りない",IF(ROUND(Z36,0)&lt;ROUND($B$52,0),"手元が少ない",""))</f>
        <v/>
      </c>
      <c r="AA51" s="5">
        <f>IF(ROUND(AA37,0)&lt;0,"足りない",IF(ROUND(AA36,0)&lt;ROUND($B$52,0),"手元が少ない",""))</f>
        <v/>
      </c>
      <c r="AB51" s="5">
        <f>IF(ROUND(AB37,0)&lt;0,"足りない",IF(ROUND(AB36,0)&lt;ROUND($B$52,0),"手元が少ない",""))</f>
        <v/>
      </c>
      <c r="AC51" s="5">
        <f>IF(ROUND(AC37,0)&lt;0,"足りない",IF(ROUND(AC36,0)&lt;ROUND($B$52,0),"手元が少ない",""))</f>
        <v/>
      </c>
      <c r="AD51" s="5">
        <f>IF(ROUND(AD37,0)&lt;0,"足りない",IF(ROUND(AD36,0)&lt;ROUND($B$52,0),"手元が少ない",""))</f>
        <v/>
      </c>
      <c r="AE51" s="5">
        <f>IF(ROUND(AE37,0)&lt;0,"足りない",IF(ROUND(AE36,0)&lt;ROUND($B$52,0),"手元が少ない",""))</f>
        <v/>
      </c>
      <c r="AF51" s="5">
        <f>IF(ROUND(AF37,0)&lt;0,"足りない",IF(ROUND(AF36,0)&lt;ROUND($B$52,0),"手元が少ない",""))</f>
        <v/>
      </c>
      <c r="AG51" s="5">
        <f>IF(ROUND(AG37,0)&lt;0,"足りない",IF(ROUND(AG36,0)&lt;ROUND($B$52,0),"手元が少ない",""))</f>
        <v/>
      </c>
      <c r="AH51" s="5">
        <f>IF(ROUND(AH37,0)&lt;0,"足りない",IF(ROUND(AH36,0)&lt;ROUND($B$52,0),"手元が少ない",""))</f>
        <v/>
      </c>
      <c r="AI51" s="5">
        <f>IF(ROUND(AI37,0)&lt;0,"足りない",IF(ROUND(AI36,0)&lt;ROUND($B$52,0),"手元が少ない",""))</f>
        <v/>
      </c>
      <c r="AJ51" s="5">
        <f>IF(ROUND(AJ37,0)&lt;0,"足りない",IF(ROUND(AJ36,0)&lt;ROUND($B$52,0),"手元が少ない",""))</f>
        <v/>
      </c>
      <c r="AK51" s="5">
        <f>IF(ROUND(AK37,0)&lt;0,"足りない",IF(ROUND(AK36,0)&lt;ROUND($B$52,0),"手元が少ない",""))</f>
        <v/>
      </c>
      <c r="AL51" s="5">
        <f>IF(ROUND(AL37,0)&lt;0,"足りない",IF(ROUND(AL36,0)&lt;ROUND($B$52,0),"手元が少ない",""))</f>
        <v/>
      </c>
      <c r="AM51" s="5">
        <f>IF(ROUND(AM37,0)&lt;0,"足りない",IF(ROUND(AM36,0)&lt;ROUND($B$52,0),"手元が少ない",""))</f>
        <v/>
      </c>
      <c r="AN51" s="5">
        <f>IF(ROUND(AN37,0)&lt;0,"足りない",IF(ROUND(AN36,0)&lt;ROUND($B$52,0),"手元が少ない",""))</f>
        <v/>
      </c>
      <c r="AO51" s="5">
        <f>IF(ROUND(AO37,0)&lt;0,"足りない",IF(ROUND(AO36,0)&lt;ROUND($B$52,0),"手元が少ない",""))</f>
        <v/>
      </c>
      <c r="AP51" s="5">
        <f>IF(ROUND(AP37,0)&lt;0,"足りない",IF(ROUND(AP36,0)&lt;ROUND($B$52,0),"手元が少ない",""))</f>
        <v/>
      </c>
      <c r="AQ51" s="5">
        <f>IF(ROUND(AQ37,0)&lt;0,"足りない",IF(ROUND(AQ36,0)&lt;ROUND($B$52,0),"手元が少ない",""))</f>
        <v/>
      </c>
      <c r="AR51" s="5">
        <f>IF(ROUND(AR37,0)&lt;0,"足りない",IF(ROUND(AR36,0)&lt;ROUND($B$52,0),"手元が少ない",""))</f>
        <v/>
      </c>
      <c r="AS51" s="5">
        <f>IF(ROUND(AS37,0)&lt;0,"足りない",IF(ROUND(AS36,0)&lt;ROUND($B$52,0),"手元が少ない",""))</f>
        <v/>
      </c>
      <c r="AT51" s="5">
        <f>IF(ROUND(AT37,0)&lt;0,"足りない",IF(ROUND(AT36,0)&lt;ROUND($B$52,0),"手元が少ない",""))</f>
        <v/>
      </c>
      <c r="AU51" s="5">
        <f>IF(ROUND(AU37,0)&lt;0,"足りない",IF(ROUND(AU36,0)&lt;ROUND($B$52,0),"手元が少ない",""))</f>
        <v/>
      </c>
      <c r="AV51" s="5">
        <f>IF(ROUND(AV37,0)&lt;0,"足りない",IF(ROUND(AV36,0)&lt;ROUND($B$52,0),"手元が少ない",""))</f>
        <v/>
      </c>
      <c r="AW51" s="5">
        <f>IF(ROUND(AW37,0)&lt;0,"足りない",IF(ROUND(AW36,0)&lt;ROUND($B$52,0),"手元が少ない",""))</f>
        <v/>
      </c>
      <c r="AX51" s="5">
        <f>IF(ROUND(AX37,0)&lt;0,"足りない",IF(ROUND(AX36,0)&lt;ROUND($B$52,0),"手元が少ない",""))</f>
        <v/>
      </c>
      <c r="AY51" s="5">
        <f>IF(ROUND(AY37,0)&lt;0,"足りない",IF(ROUND(AY36,0)&lt;ROUND($B$52,0),"手元が少ない",""))</f>
        <v/>
      </c>
      <c r="AZ51" s="5">
        <f>IF(ROUND(AZ37,0)&lt;0,"足りない",IF(ROUND(AZ36,0)&lt;ROUND($B$52,0),"手元が少ない",""))</f>
        <v/>
      </c>
      <c r="BA51" s="5">
        <f>IF(ROUND(BA37,0)&lt;0,"足りない",IF(ROUND(BA36,0)&lt;ROUND($B$52,0),"手元が少ない",""))</f>
        <v/>
      </c>
      <c r="BB51" s="5">
        <f>IF(ROUND(BB37,0)&lt;0,"足りない",IF(ROUND(BB36,0)&lt;ROUND($B$52,0),"手元が少ない",""))</f>
        <v/>
      </c>
      <c r="BC51" s="5">
        <f>IF(ROUND(BC37,0)&lt;0,"足りない",IF(ROUND(BC36,0)&lt;ROUND($B$52,0),"手元が少ない",""))</f>
        <v/>
      </c>
      <c r="BD51" s="5">
        <f>IF(ROUND(BD37,0)&lt;0,"足りない",IF(ROUND(BD36,0)&lt;ROUND($B$52,0),"手元が少ない",""))</f>
        <v/>
      </c>
      <c r="BE51" s="5">
        <f>IF(ROUND(BE37,0)&lt;0,"足りない",IF(ROUND(BE36,0)&lt;ROUND($B$52,0),"手元が少ない",""))</f>
        <v/>
      </c>
      <c r="BF51" s="5">
        <f>IF(ROUND(BF37,0)&lt;0,"足りない",IF(ROUND(BF36,0)&lt;ROUND($B$52,0),"手元が少ない",""))</f>
        <v/>
      </c>
      <c r="BG51" s="5">
        <f>IF(ROUND(BG37,0)&lt;0,"足りない",IF(ROUND(BG36,0)&lt;ROUND($B$52,0),"手元が少ない",""))</f>
        <v/>
      </c>
      <c r="BH51" s="5">
        <f>IF(ROUND(BH37,0)&lt;0,"足りない",IF(ROUND(BH36,0)&lt;ROUND($B$52,0),"手元が少ない",""))</f>
        <v/>
      </c>
      <c r="BI51" s="5">
        <f>IF(ROUND(BI37,0)&lt;0,"足りない",IF(ROUND(BI36,0)&lt;ROUND($B$52,0),"手元が少ない",""))</f>
        <v/>
      </c>
      <c r="BJ51" s="5">
        <f>IF(ROUND(BJ37,0)&lt;0,"足りない",IF(ROUND(BJ36,0)&lt;ROUND($B$52,0),"手元が少ない",""))</f>
        <v/>
      </c>
      <c r="BK51" s="5">
        <f>IF(ROUND(BK37,0)&lt;0,"足りない",IF(ROUND(BK36,0)&lt;ROUND($B$52,0),"手元が少ない",""))</f>
        <v/>
      </c>
      <c r="BL51" s="5">
        <f>IF(ROUND(BL37,0)&lt;0,"足りない",IF(ROUND(BL36,0)&lt;ROUND($B$52,0),"手元が少ない",""))</f>
        <v/>
      </c>
      <c r="BM51" s="5">
        <f>IF(ROUND(BM37,0)&lt;0,"足りない",IF(ROUND(BM36,0)&lt;ROUND($B$52,0),"手元が少ない",""))</f>
        <v/>
      </c>
      <c r="BN51" s="5">
        <f>IF(ROUND(BN37,0)&lt;0,"足りない",IF(ROUND(BN36,0)&lt;ROUND($B$52,0),"手元が少ない",""))</f>
        <v/>
      </c>
      <c r="BO51" s="5">
        <f>IF(ROUND(BO37,0)&lt;0,"足りない",IF(ROUND(BO36,0)&lt;ROUND($B$52,0),"手元が少ない",""))</f>
        <v/>
      </c>
    </row>
    <row r="52">
      <c r="A52" s="5" t="inlineStr">
        <is>
          <t>生活防衛資金</t>
        </is>
      </c>
      <c r="B52" s="27">
        <f>'入力'!$B$8</f>
        <v/>
      </c>
    </row>
  </sheetData>
  <conditionalFormatting sqref="B31:BO31">
    <cfRule type="expression" priority="1" dxfId="2" stopIfTrue="0">
      <formula>ROUND(B31,0)&lt;0</formula>
    </cfRule>
  </conditionalFormatting>
  <conditionalFormatting sqref="B36:BO36">
    <cfRule type="expression" priority="2" dxfId="2" stopIfTrue="0">
      <formula>ROUND(B36,0)&lt;ROUND($B$52,0)</formula>
    </cfRule>
  </conditionalFormatting>
  <conditionalFormatting sqref="B37:BO37">
    <cfRule type="expression" priority="3" dxfId="1" stopIfTrue="0">
      <formula>ROUND(B37,0)&lt;0</formula>
    </cfRule>
  </conditionalFormatting>
  <conditionalFormatting sqref="B40:BO40">
    <cfRule type="expression" priority="4" dxfId="1" stopIfTrue="0">
      <formula>ROUND(B40,0)&lt;0</formula>
    </cfRule>
  </conditionalFormatting>
  <conditionalFormatting sqref="B47:BO49">
    <cfRule type="expression" priority="5" dxfId="1" stopIfTrue="0">
      <formula>ROUND(B47,0)&lt;0</formula>
    </cfRule>
  </conditionalFormatting>
  <conditionalFormatting sqref="B51:BO51">
    <cfRule type="expression" priority="6" dxfId="0" stopIfTrue="0">
      <formula>B51&lt;&gt;""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L44"/>
  <sheetViews>
    <sheetView tabSelected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1" customWidth="1" min="11" max="11"/>
    <col hidden="1" width="12" customWidth="1" min="12" max="12"/>
  </cols>
  <sheetData>
    <row r="1">
      <c r="A1" s="1" t="inlineStr">
        <is>
          <t>育休の月（月ごとの手元のお金）</t>
        </is>
      </c>
    </row>
    <row r="2">
      <c r="A2" s="5" t="inlineStr">
        <is>
          <t>入力の「育休の月」から。空の月は ふだんの手取りで計算します。</t>
        </is>
      </c>
    </row>
    <row r="3">
      <c r="A3" s="5" t="inlineStr">
        <is>
          <t>生活防衛資金</t>
        </is>
      </c>
      <c r="B3" s="27">
        <f>'入力'!$B$8</f>
        <v/>
      </c>
      <c r="C3" s="5" t="inlineStr">
        <is>
          <t>賞与はこの表に入れていません（入る月が分かる時は入力の F 列に）。</t>
        </is>
      </c>
    </row>
    <row r="4" ht="30" customHeight="1">
      <c r="A4" s="21" t="inlineStr">
        <is>
          <t>月</t>
        </is>
      </c>
      <c r="B4" s="21" t="inlineStr">
        <is>
          <t>入るお金</t>
        </is>
      </c>
      <c r="C4" s="21" t="inlineStr">
        <is>
          <t>出るお金</t>
        </is>
      </c>
      <c r="D4" s="21" t="inlineStr">
        <is>
          <t>差</t>
        </is>
      </c>
      <c r="E4" s="21" t="inlineStr">
        <is>
          <t>月末の手元</t>
        </is>
      </c>
      <c r="F4" s="21" t="inlineStr">
        <is>
          <t>知らせ</t>
        </is>
      </c>
      <c r="G4" s="21">
        <f>'入力'!$B$12&amp;"の給料"</f>
        <v/>
      </c>
      <c r="H4" s="21">
        <f>'入力'!$C$12&amp;"の給料"</f>
        <v/>
      </c>
      <c r="I4" s="21" t="inlineStr">
        <is>
          <t>給付金</t>
        </is>
      </c>
      <c r="J4" s="21" t="inlineStr">
        <is>
          <t>児童手当</t>
        </is>
      </c>
      <c r="K4" s="21" t="inlineStr">
        <is>
          <t>一時金など</t>
        </is>
      </c>
      <c r="L4" s="21" t="inlineStr">
        <is>
          <t>目印</t>
        </is>
      </c>
    </row>
    <row r="5">
      <c r="A5" s="37">
        <f>IF('入力'!A118="","",'入力'!A118)</f>
        <v/>
      </c>
      <c r="B5" s="26">
        <f>IF($A5="","",SUM(G5:K5))</f>
        <v/>
      </c>
      <c r="C5" s="27">
        <f>IF($A5="","",IF('入力'!$B$116&lt;&gt;"",'入力'!$B$116,IFERROR((INDEX('年ごとの表'!$B$30:$BO$30,MATCH(YEAR($A5),'年ごとの表'!$B$1:$BO$1,0))-INDEX('年ごとの表'!$B$29:$BO$29,MATCH(YEAR($A5),'年ごとの表'!$B$1:$BO$1,0)))/12,0)))</f>
        <v/>
      </c>
      <c r="D5" s="26">
        <f>IF($A5="","",B5-C5)</f>
        <v/>
      </c>
      <c r="E5" s="25">
        <f>IF($A5="","",IF('入力'!$B$115&lt;&gt;"",'入力'!$B$115,'入力'!$B$51)+D5)</f>
        <v/>
      </c>
      <c r="F5" s="5">
        <f>IF($A5="","",IF(ROUND(E5,0)&lt;0,"足りない",IF(ROUND(E5,0)&lt;ROUND($B$3,0),"手元が少ない","")))</f>
        <v/>
      </c>
      <c r="G5" s="27">
        <f>IF($A5="","",IF('入力'!B118="",IF(YEAR($A5)&gt;='入力'!$B$24,0,IF(('入力'!$B$15&lt;&gt;"")*(YEAR($A5)&lt;'入力'!$B$16),'入力'!$B$15,'入力'!$B$14)),'入力'!B118))</f>
        <v/>
      </c>
      <c r="H5" s="27">
        <f>IF($A5="","",IF('入力'!D118="",IF(YEAR($A5)&gt;='入力'!$C$24,0,IF(('入力'!$C$15&lt;&gt;"")*(YEAR($A5)&lt;'入力'!$C$16),'入力'!$C$15,'入力'!$C$14)),'入力'!D118))</f>
        <v/>
      </c>
      <c r="I5" s="27">
        <f>IF($A5="","",'入力'!C118+'入力'!E118)</f>
        <v/>
      </c>
      <c r="J5" s="27">
        <f>IF($A5="","",SUMIFS('しくみ_児童手当'!$I$9:$I$802,'しくみ_児童手当'!$A$9:$A$802,$A5))</f>
        <v/>
      </c>
      <c r="K5" s="27">
        <f>IF($A5="","",'入力'!F118)</f>
        <v/>
      </c>
      <c r="L5" s="38">
        <f>IF($A5="",DATE(9999,12,31),IF(ROUND(E5,0)&lt;0,$A5,DATE(9999,12,31)))</f>
        <v/>
      </c>
    </row>
    <row r="6">
      <c r="A6" s="37">
        <f>IF('入力'!A119="","",'入力'!A119)</f>
        <v/>
      </c>
      <c r="B6" s="26">
        <f>IF($A6="","",SUM(G6:K6))</f>
        <v/>
      </c>
      <c r="C6" s="27">
        <f>IF($A6="","",IF('入力'!$B$116&lt;&gt;"",'入力'!$B$116,IFERROR((INDEX('年ごとの表'!$B$30:$BO$30,MATCH(YEAR($A6),'年ごとの表'!$B$1:$BO$1,0))-INDEX('年ごとの表'!$B$29:$BO$29,MATCH(YEAR($A6),'年ごとの表'!$B$1:$BO$1,0)))/12,0)))</f>
        <v/>
      </c>
      <c r="D6" s="26">
        <f>IF($A6="","",B6-C6)</f>
        <v/>
      </c>
      <c r="E6" s="35">
        <f>IF($A6="","",E5+D6)</f>
        <v/>
      </c>
      <c r="F6" s="5">
        <f>IF($A6="","",IF(ROUND(E6,0)&lt;0,"足りない",IF(ROUND(E6,0)&lt;ROUND($B$3,0),"手元が少ない","")))</f>
        <v/>
      </c>
      <c r="G6" s="27">
        <f>IF($A6="","",IF('入力'!B119="",IF(YEAR($A6)&gt;='入力'!$B$24,0,IF(('入力'!$B$15&lt;&gt;"")*(YEAR($A6)&lt;'入力'!$B$16),'入力'!$B$15,'入力'!$B$14)),'入力'!B119))</f>
        <v/>
      </c>
      <c r="H6" s="27">
        <f>IF($A6="","",IF('入力'!D119="",IF(YEAR($A6)&gt;='入力'!$C$24,0,IF(('入力'!$C$15&lt;&gt;"")*(YEAR($A6)&lt;'入力'!$C$16),'入力'!$C$15,'入力'!$C$14)),'入力'!D119))</f>
        <v/>
      </c>
      <c r="I6" s="27">
        <f>IF($A6="","",'入力'!C119+'入力'!E119)</f>
        <v/>
      </c>
      <c r="J6" s="27">
        <f>IF($A6="","",SUMIFS('しくみ_児童手当'!$I$9:$I$802,'しくみ_児童手当'!$A$9:$A$802,$A6))</f>
        <v/>
      </c>
      <c r="K6" s="27">
        <f>IF($A6="","",'入力'!F119)</f>
        <v/>
      </c>
      <c r="L6" s="38">
        <f>IF($A6="",DATE(9999,12,31),IF(ROUND(E6,0)&lt;0,$A6,DATE(9999,12,31)))</f>
        <v/>
      </c>
    </row>
    <row r="7">
      <c r="A7" s="37">
        <f>IF('入力'!A120="","",'入力'!A120)</f>
        <v/>
      </c>
      <c r="B7" s="26">
        <f>IF($A7="","",SUM(G7:K7))</f>
        <v/>
      </c>
      <c r="C7" s="27">
        <f>IF($A7="","",IF('入力'!$B$116&lt;&gt;"",'入力'!$B$116,IFERROR((INDEX('年ごとの表'!$B$30:$BO$30,MATCH(YEAR($A7),'年ごとの表'!$B$1:$BO$1,0))-INDEX('年ごとの表'!$B$29:$BO$29,MATCH(YEAR($A7),'年ごとの表'!$B$1:$BO$1,0)))/12,0)))</f>
        <v/>
      </c>
      <c r="D7" s="26">
        <f>IF($A7="","",B7-C7)</f>
        <v/>
      </c>
      <c r="E7" s="35">
        <f>IF($A7="","",E6+D7)</f>
        <v/>
      </c>
      <c r="F7" s="5">
        <f>IF($A7="","",IF(ROUND(E7,0)&lt;0,"足りない",IF(ROUND(E7,0)&lt;ROUND($B$3,0),"手元が少ない","")))</f>
        <v/>
      </c>
      <c r="G7" s="27">
        <f>IF($A7="","",IF('入力'!B120="",IF(YEAR($A7)&gt;='入力'!$B$24,0,IF(('入力'!$B$15&lt;&gt;"")*(YEAR($A7)&lt;'入力'!$B$16),'入力'!$B$15,'入力'!$B$14)),'入力'!B120))</f>
        <v/>
      </c>
      <c r="H7" s="27">
        <f>IF($A7="","",IF('入力'!D120="",IF(YEAR($A7)&gt;='入力'!$C$24,0,IF(('入力'!$C$15&lt;&gt;"")*(YEAR($A7)&lt;'入力'!$C$16),'入力'!$C$15,'入力'!$C$14)),'入力'!D120))</f>
        <v/>
      </c>
      <c r="I7" s="27">
        <f>IF($A7="","",'入力'!C120+'入力'!E120)</f>
        <v/>
      </c>
      <c r="J7" s="27">
        <f>IF($A7="","",SUMIFS('しくみ_児童手当'!$I$9:$I$802,'しくみ_児童手当'!$A$9:$A$802,$A7))</f>
        <v/>
      </c>
      <c r="K7" s="27">
        <f>IF($A7="","",'入力'!F120)</f>
        <v/>
      </c>
      <c r="L7" s="38">
        <f>IF($A7="",DATE(9999,12,31),IF(ROUND(E7,0)&lt;0,$A7,DATE(9999,12,31)))</f>
        <v/>
      </c>
    </row>
    <row r="8">
      <c r="A8" s="37">
        <f>IF('入力'!A121="","",'入力'!A121)</f>
        <v/>
      </c>
      <c r="B8" s="26">
        <f>IF($A8="","",SUM(G8:K8))</f>
        <v/>
      </c>
      <c r="C8" s="27">
        <f>IF($A8="","",IF('入力'!$B$116&lt;&gt;"",'入力'!$B$116,IFERROR((INDEX('年ごとの表'!$B$30:$BO$30,MATCH(YEAR($A8),'年ごとの表'!$B$1:$BO$1,0))-INDEX('年ごとの表'!$B$29:$BO$29,MATCH(YEAR($A8),'年ごとの表'!$B$1:$BO$1,0)))/12,0)))</f>
        <v/>
      </c>
      <c r="D8" s="26">
        <f>IF($A8="","",B8-C8)</f>
        <v/>
      </c>
      <c r="E8" s="35">
        <f>IF($A8="","",E7+D8)</f>
        <v/>
      </c>
      <c r="F8" s="5">
        <f>IF($A8="","",IF(ROUND(E8,0)&lt;0,"足りない",IF(ROUND(E8,0)&lt;ROUND($B$3,0),"手元が少ない","")))</f>
        <v/>
      </c>
      <c r="G8" s="27">
        <f>IF($A8="","",IF('入力'!B121="",IF(YEAR($A8)&gt;='入力'!$B$24,0,IF(('入力'!$B$15&lt;&gt;"")*(YEAR($A8)&lt;'入力'!$B$16),'入力'!$B$15,'入力'!$B$14)),'入力'!B121))</f>
        <v/>
      </c>
      <c r="H8" s="27">
        <f>IF($A8="","",IF('入力'!D121="",IF(YEAR($A8)&gt;='入力'!$C$24,0,IF(('入力'!$C$15&lt;&gt;"")*(YEAR($A8)&lt;'入力'!$C$16),'入力'!$C$15,'入力'!$C$14)),'入力'!D121))</f>
        <v/>
      </c>
      <c r="I8" s="27">
        <f>IF($A8="","",'入力'!C121+'入力'!E121)</f>
        <v/>
      </c>
      <c r="J8" s="27">
        <f>IF($A8="","",SUMIFS('しくみ_児童手当'!$I$9:$I$802,'しくみ_児童手当'!$A$9:$A$802,$A8))</f>
        <v/>
      </c>
      <c r="K8" s="27">
        <f>IF($A8="","",'入力'!F121)</f>
        <v/>
      </c>
      <c r="L8" s="38">
        <f>IF($A8="",DATE(9999,12,31),IF(ROUND(E8,0)&lt;0,$A8,DATE(9999,12,31)))</f>
        <v/>
      </c>
    </row>
    <row r="9">
      <c r="A9" s="37">
        <f>IF('入力'!A122="","",'入力'!A122)</f>
        <v/>
      </c>
      <c r="B9" s="26">
        <f>IF($A9="","",SUM(G9:K9))</f>
        <v/>
      </c>
      <c r="C9" s="27">
        <f>IF($A9="","",IF('入力'!$B$116&lt;&gt;"",'入力'!$B$116,IFERROR((INDEX('年ごとの表'!$B$30:$BO$30,MATCH(YEAR($A9),'年ごとの表'!$B$1:$BO$1,0))-INDEX('年ごとの表'!$B$29:$BO$29,MATCH(YEAR($A9),'年ごとの表'!$B$1:$BO$1,0)))/12,0)))</f>
        <v/>
      </c>
      <c r="D9" s="26">
        <f>IF($A9="","",B9-C9)</f>
        <v/>
      </c>
      <c r="E9" s="35">
        <f>IF($A9="","",E8+D9)</f>
        <v/>
      </c>
      <c r="F9" s="5">
        <f>IF($A9="","",IF(ROUND(E9,0)&lt;0,"足りない",IF(ROUND(E9,0)&lt;ROUND($B$3,0),"手元が少ない","")))</f>
        <v/>
      </c>
      <c r="G9" s="27">
        <f>IF($A9="","",IF('入力'!B122="",IF(YEAR($A9)&gt;='入力'!$B$24,0,IF(('入力'!$B$15&lt;&gt;"")*(YEAR($A9)&lt;'入力'!$B$16),'入力'!$B$15,'入力'!$B$14)),'入力'!B122))</f>
        <v/>
      </c>
      <c r="H9" s="27">
        <f>IF($A9="","",IF('入力'!D122="",IF(YEAR($A9)&gt;='入力'!$C$24,0,IF(('入力'!$C$15&lt;&gt;"")*(YEAR($A9)&lt;'入力'!$C$16),'入力'!$C$15,'入力'!$C$14)),'入力'!D122))</f>
        <v/>
      </c>
      <c r="I9" s="27">
        <f>IF($A9="","",'入力'!C122+'入力'!E122)</f>
        <v/>
      </c>
      <c r="J9" s="27">
        <f>IF($A9="","",SUMIFS('しくみ_児童手当'!$I$9:$I$802,'しくみ_児童手当'!$A$9:$A$802,$A9))</f>
        <v/>
      </c>
      <c r="K9" s="27">
        <f>IF($A9="","",'入力'!F122)</f>
        <v/>
      </c>
      <c r="L9" s="38">
        <f>IF($A9="",DATE(9999,12,31),IF(ROUND(E9,0)&lt;0,$A9,DATE(9999,12,31)))</f>
        <v/>
      </c>
    </row>
    <row r="10">
      <c r="A10" s="37">
        <f>IF('入力'!A123="","",'入力'!A123)</f>
        <v/>
      </c>
      <c r="B10" s="26">
        <f>IF($A10="","",SUM(G10:K10))</f>
        <v/>
      </c>
      <c r="C10" s="27">
        <f>IF($A10="","",IF('入力'!$B$116&lt;&gt;"",'入力'!$B$116,IFERROR((INDEX('年ごとの表'!$B$30:$BO$30,MATCH(YEAR($A10),'年ごとの表'!$B$1:$BO$1,0))-INDEX('年ごとの表'!$B$29:$BO$29,MATCH(YEAR($A10),'年ごとの表'!$B$1:$BO$1,0)))/12,0)))</f>
        <v/>
      </c>
      <c r="D10" s="26">
        <f>IF($A10="","",B10-C10)</f>
        <v/>
      </c>
      <c r="E10" s="35">
        <f>IF($A10="","",E9+D10)</f>
        <v/>
      </c>
      <c r="F10" s="5">
        <f>IF($A10="","",IF(ROUND(E10,0)&lt;0,"足りない",IF(ROUND(E10,0)&lt;ROUND($B$3,0),"手元が少ない","")))</f>
        <v/>
      </c>
      <c r="G10" s="27">
        <f>IF($A10="","",IF('入力'!B123="",IF(YEAR($A10)&gt;='入力'!$B$24,0,IF(('入力'!$B$15&lt;&gt;"")*(YEAR($A10)&lt;'入力'!$B$16),'入力'!$B$15,'入力'!$B$14)),'入力'!B123))</f>
        <v/>
      </c>
      <c r="H10" s="27">
        <f>IF($A10="","",IF('入力'!D123="",IF(YEAR($A10)&gt;='入力'!$C$24,0,IF(('入力'!$C$15&lt;&gt;"")*(YEAR($A10)&lt;'入力'!$C$16),'入力'!$C$15,'入力'!$C$14)),'入力'!D123))</f>
        <v/>
      </c>
      <c r="I10" s="27">
        <f>IF($A10="","",'入力'!C123+'入力'!E123)</f>
        <v/>
      </c>
      <c r="J10" s="27">
        <f>IF($A10="","",SUMIFS('しくみ_児童手当'!$I$9:$I$802,'しくみ_児童手当'!$A$9:$A$802,$A10))</f>
        <v/>
      </c>
      <c r="K10" s="27">
        <f>IF($A10="","",'入力'!F123)</f>
        <v/>
      </c>
      <c r="L10" s="38">
        <f>IF($A10="",DATE(9999,12,31),IF(ROUND(E10,0)&lt;0,$A10,DATE(9999,12,31)))</f>
        <v/>
      </c>
    </row>
    <row r="11">
      <c r="A11" s="37">
        <f>IF('入力'!A124="","",'入力'!A124)</f>
        <v/>
      </c>
      <c r="B11" s="26">
        <f>IF($A11="","",SUM(G11:K11))</f>
        <v/>
      </c>
      <c r="C11" s="27">
        <f>IF($A11="","",IF('入力'!$B$116&lt;&gt;"",'入力'!$B$116,IFERROR((INDEX('年ごとの表'!$B$30:$BO$30,MATCH(YEAR($A11),'年ごとの表'!$B$1:$BO$1,0))-INDEX('年ごとの表'!$B$29:$BO$29,MATCH(YEAR($A11),'年ごとの表'!$B$1:$BO$1,0)))/12,0)))</f>
        <v/>
      </c>
      <c r="D11" s="26">
        <f>IF($A11="","",B11-C11)</f>
        <v/>
      </c>
      <c r="E11" s="35">
        <f>IF($A11="","",E10+D11)</f>
        <v/>
      </c>
      <c r="F11" s="5">
        <f>IF($A11="","",IF(ROUND(E11,0)&lt;0,"足りない",IF(ROUND(E11,0)&lt;ROUND($B$3,0),"手元が少ない","")))</f>
        <v/>
      </c>
      <c r="G11" s="27">
        <f>IF($A11="","",IF('入力'!B124="",IF(YEAR($A11)&gt;='入力'!$B$24,0,IF(('入力'!$B$15&lt;&gt;"")*(YEAR($A11)&lt;'入力'!$B$16),'入力'!$B$15,'入力'!$B$14)),'入力'!B124))</f>
        <v/>
      </c>
      <c r="H11" s="27">
        <f>IF($A11="","",IF('入力'!D124="",IF(YEAR($A11)&gt;='入力'!$C$24,0,IF(('入力'!$C$15&lt;&gt;"")*(YEAR($A11)&lt;'入力'!$C$16),'入力'!$C$15,'入力'!$C$14)),'入力'!D124))</f>
        <v/>
      </c>
      <c r="I11" s="27">
        <f>IF($A11="","",'入力'!C124+'入力'!E124)</f>
        <v/>
      </c>
      <c r="J11" s="27">
        <f>IF($A11="","",SUMIFS('しくみ_児童手当'!$I$9:$I$802,'しくみ_児童手当'!$A$9:$A$802,$A11))</f>
        <v/>
      </c>
      <c r="K11" s="27">
        <f>IF($A11="","",'入力'!F124)</f>
        <v/>
      </c>
      <c r="L11" s="38">
        <f>IF($A11="",DATE(9999,12,31),IF(ROUND(E11,0)&lt;0,$A11,DATE(9999,12,31)))</f>
        <v/>
      </c>
    </row>
    <row r="12">
      <c r="A12" s="37">
        <f>IF('入力'!A125="","",'入力'!A125)</f>
        <v/>
      </c>
      <c r="B12" s="26">
        <f>IF($A12="","",SUM(G12:K12))</f>
        <v/>
      </c>
      <c r="C12" s="27">
        <f>IF($A12="","",IF('入力'!$B$116&lt;&gt;"",'入力'!$B$116,IFERROR((INDEX('年ごとの表'!$B$30:$BO$30,MATCH(YEAR($A12),'年ごとの表'!$B$1:$BO$1,0))-INDEX('年ごとの表'!$B$29:$BO$29,MATCH(YEAR($A12),'年ごとの表'!$B$1:$BO$1,0)))/12,0)))</f>
        <v/>
      </c>
      <c r="D12" s="26">
        <f>IF($A12="","",B12-C12)</f>
        <v/>
      </c>
      <c r="E12" s="35">
        <f>IF($A12="","",E11+D12)</f>
        <v/>
      </c>
      <c r="F12" s="5">
        <f>IF($A12="","",IF(ROUND(E12,0)&lt;0,"足りない",IF(ROUND(E12,0)&lt;ROUND($B$3,0),"手元が少ない","")))</f>
        <v/>
      </c>
      <c r="G12" s="27">
        <f>IF($A12="","",IF('入力'!B125="",IF(YEAR($A12)&gt;='入力'!$B$24,0,IF(('入力'!$B$15&lt;&gt;"")*(YEAR($A12)&lt;'入力'!$B$16),'入力'!$B$15,'入力'!$B$14)),'入力'!B125))</f>
        <v/>
      </c>
      <c r="H12" s="27">
        <f>IF($A12="","",IF('入力'!D125="",IF(YEAR($A12)&gt;='入力'!$C$24,0,IF(('入力'!$C$15&lt;&gt;"")*(YEAR($A12)&lt;'入力'!$C$16),'入力'!$C$15,'入力'!$C$14)),'入力'!D125))</f>
        <v/>
      </c>
      <c r="I12" s="27">
        <f>IF($A12="","",'入力'!C125+'入力'!E125)</f>
        <v/>
      </c>
      <c r="J12" s="27">
        <f>IF($A12="","",SUMIFS('しくみ_児童手当'!$I$9:$I$802,'しくみ_児童手当'!$A$9:$A$802,$A12))</f>
        <v/>
      </c>
      <c r="K12" s="27">
        <f>IF($A12="","",'入力'!F125)</f>
        <v/>
      </c>
      <c r="L12" s="38">
        <f>IF($A12="",DATE(9999,12,31),IF(ROUND(E12,0)&lt;0,$A12,DATE(9999,12,31)))</f>
        <v/>
      </c>
    </row>
    <row r="13">
      <c r="A13" s="37">
        <f>IF('入力'!A126="","",'入力'!A126)</f>
        <v/>
      </c>
      <c r="B13" s="26">
        <f>IF($A13="","",SUM(G13:K13))</f>
        <v/>
      </c>
      <c r="C13" s="27">
        <f>IF($A13="","",IF('入力'!$B$116&lt;&gt;"",'入力'!$B$116,IFERROR((INDEX('年ごとの表'!$B$30:$BO$30,MATCH(YEAR($A13),'年ごとの表'!$B$1:$BO$1,0))-INDEX('年ごとの表'!$B$29:$BO$29,MATCH(YEAR($A13),'年ごとの表'!$B$1:$BO$1,0)))/12,0)))</f>
        <v/>
      </c>
      <c r="D13" s="26">
        <f>IF($A13="","",B13-C13)</f>
        <v/>
      </c>
      <c r="E13" s="35">
        <f>IF($A13="","",E12+D13)</f>
        <v/>
      </c>
      <c r="F13" s="5">
        <f>IF($A13="","",IF(ROUND(E13,0)&lt;0,"足りない",IF(ROUND(E13,0)&lt;ROUND($B$3,0),"手元が少ない","")))</f>
        <v/>
      </c>
      <c r="G13" s="27">
        <f>IF($A13="","",IF('入力'!B126="",IF(YEAR($A13)&gt;='入力'!$B$24,0,IF(('入力'!$B$15&lt;&gt;"")*(YEAR($A13)&lt;'入力'!$B$16),'入力'!$B$15,'入力'!$B$14)),'入力'!B126))</f>
        <v/>
      </c>
      <c r="H13" s="27">
        <f>IF($A13="","",IF('入力'!D126="",IF(YEAR($A13)&gt;='入力'!$C$24,0,IF(('入力'!$C$15&lt;&gt;"")*(YEAR($A13)&lt;'入力'!$C$16),'入力'!$C$15,'入力'!$C$14)),'入力'!D126))</f>
        <v/>
      </c>
      <c r="I13" s="27">
        <f>IF($A13="","",'入力'!C126+'入力'!E126)</f>
        <v/>
      </c>
      <c r="J13" s="27">
        <f>IF($A13="","",SUMIFS('しくみ_児童手当'!$I$9:$I$802,'しくみ_児童手当'!$A$9:$A$802,$A13))</f>
        <v/>
      </c>
      <c r="K13" s="27">
        <f>IF($A13="","",'入力'!F126)</f>
        <v/>
      </c>
      <c r="L13" s="38">
        <f>IF($A13="",DATE(9999,12,31),IF(ROUND(E13,0)&lt;0,$A13,DATE(9999,12,31)))</f>
        <v/>
      </c>
    </row>
    <row r="14">
      <c r="A14" s="37">
        <f>IF('入力'!A127="","",'入力'!A127)</f>
        <v/>
      </c>
      <c r="B14" s="26">
        <f>IF($A14="","",SUM(G14:K14))</f>
        <v/>
      </c>
      <c r="C14" s="27">
        <f>IF($A14="","",IF('入力'!$B$116&lt;&gt;"",'入力'!$B$116,IFERROR((INDEX('年ごとの表'!$B$30:$BO$30,MATCH(YEAR($A14),'年ごとの表'!$B$1:$BO$1,0))-INDEX('年ごとの表'!$B$29:$BO$29,MATCH(YEAR($A14),'年ごとの表'!$B$1:$BO$1,0)))/12,0)))</f>
        <v/>
      </c>
      <c r="D14" s="26">
        <f>IF($A14="","",B14-C14)</f>
        <v/>
      </c>
      <c r="E14" s="35">
        <f>IF($A14="","",E13+D14)</f>
        <v/>
      </c>
      <c r="F14" s="5">
        <f>IF($A14="","",IF(ROUND(E14,0)&lt;0,"足りない",IF(ROUND(E14,0)&lt;ROUND($B$3,0),"手元が少ない","")))</f>
        <v/>
      </c>
      <c r="G14" s="27">
        <f>IF($A14="","",IF('入力'!B127="",IF(YEAR($A14)&gt;='入力'!$B$24,0,IF(('入力'!$B$15&lt;&gt;"")*(YEAR($A14)&lt;'入力'!$B$16),'入力'!$B$15,'入力'!$B$14)),'入力'!B127))</f>
        <v/>
      </c>
      <c r="H14" s="27">
        <f>IF($A14="","",IF('入力'!D127="",IF(YEAR($A14)&gt;='入力'!$C$24,0,IF(('入力'!$C$15&lt;&gt;"")*(YEAR($A14)&lt;'入力'!$C$16),'入力'!$C$15,'入力'!$C$14)),'入力'!D127))</f>
        <v/>
      </c>
      <c r="I14" s="27">
        <f>IF($A14="","",'入力'!C127+'入力'!E127)</f>
        <v/>
      </c>
      <c r="J14" s="27">
        <f>IF($A14="","",SUMIFS('しくみ_児童手当'!$I$9:$I$802,'しくみ_児童手当'!$A$9:$A$802,$A14))</f>
        <v/>
      </c>
      <c r="K14" s="27">
        <f>IF($A14="","",'入力'!F127)</f>
        <v/>
      </c>
      <c r="L14" s="38">
        <f>IF($A14="",DATE(9999,12,31),IF(ROUND(E14,0)&lt;0,$A14,DATE(9999,12,31)))</f>
        <v/>
      </c>
    </row>
    <row r="15">
      <c r="A15" s="37">
        <f>IF('入力'!A128="","",'入力'!A128)</f>
        <v/>
      </c>
      <c r="B15" s="26">
        <f>IF($A15="","",SUM(G15:K15))</f>
        <v/>
      </c>
      <c r="C15" s="27">
        <f>IF($A15="","",IF('入力'!$B$116&lt;&gt;"",'入力'!$B$116,IFERROR((INDEX('年ごとの表'!$B$30:$BO$30,MATCH(YEAR($A15),'年ごとの表'!$B$1:$BO$1,0))-INDEX('年ごとの表'!$B$29:$BO$29,MATCH(YEAR($A15),'年ごとの表'!$B$1:$BO$1,0)))/12,0)))</f>
        <v/>
      </c>
      <c r="D15" s="26">
        <f>IF($A15="","",B15-C15)</f>
        <v/>
      </c>
      <c r="E15" s="35">
        <f>IF($A15="","",E14+D15)</f>
        <v/>
      </c>
      <c r="F15" s="5">
        <f>IF($A15="","",IF(ROUND(E15,0)&lt;0,"足りない",IF(ROUND(E15,0)&lt;ROUND($B$3,0),"手元が少ない","")))</f>
        <v/>
      </c>
      <c r="G15" s="27">
        <f>IF($A15="","",IF('入力'!B128="",IF(YEAR($A15)&gt;='入力'!$B$24,0,IF(('入力'!$B$15&lt;&gt;"")*(YEAR($A15)&lt;'入力'!$B$16),'入力'!$B$15,'入力'!$B$14)),'入力'!B128))</f>
        <v/>
      </c>
      <c r="H15" s="27">
        <f>IF($A15="","",IF('入力'!D128="",IF(YEAR($A15)&gt;='入力'!$C$24,0,IF(('入力'!$C$15&lt;&gt;"")*(YEAR($A15)&lt;'入力'!$C$16),'入力'!$C$15,'入力'!$C$14)),'入力'!D128))</f>
        <v/>
      </c>
      <c r="I15" s="27">
        <f>IF($A15="","",'入力'!C128+'入力'!E128)</f>
        <v/>
      </c>
      <c r="J15" s="27">
        <f>IF($A15="","",SUMIFS('しくみ_児童手当'!$I$9:$I$802,'しくみ_児童手当'!$A$9:$A$802,$A15))</f>
        <v/>
      </c>
      <c r="K15" s="27">
        <f>IF($A15="","",'入力'!F128)</f>
        <v/>
      </c>
      <c r="L15" s="38">
        <f>IF($A15="",DATE(9999,12,31),IF(ROUND(E15,0)&lt;0,$A15,DATE(9999,12,31)))</f>
        <v/>
      </c>
    </row>
    <row r="16">
      <c r="A16" s="37">
        <f>IF('入力'!A129="","",'入力'!A129)</f>
        <v/>
      </c>
      <c r="B16" s="26">
        <f>IF($A16="","",SUM(G16:K16))</f>
        <v/>
      </c>
      <c r="C16" s="27">
        <f>IF($A16="","",IF('入力'!$B$116&lt;&gt;"",'入力'!$B$116,IFERROR((INDEX('年ごとの表'!$B$30:$BO$30,MATCH(YEAR($A16),'年ごとの表'!$B$1:$BO$1,0))-INDEX('年ごとの表'!$B$29:$BO$29,MATCH(YEAR($A16),'年ごとの表'!$B$1:$BO$1,0)))/12,0)))</f>
        <v/>
      </c>
      <c r="D16" s="26">
        <f>IF($A16="","",B16-C16)</f>
        <v/>
      </c>
      <c r="E16" s="35">
        <f>IF($A16="","",E15+D16)</f>
        <v/>
      </c>
      <c r="F16" s="5">
        <f>IF($A16="","",IF(ROUND(E16,0)&lt;0,"足りない",IF(ROUND(E16,0)&lt;ROUND($B$3,0),"手元が少ない","")))</f>
        <v/>
      </c>
      <c r="G16" s="27">
        <f>IF($A16="","",IF('入力'!B129="",IF(YEAR($A16)&gt;='入力'!$B$24,0,IF(('入力'!$B$15&lt;&gt;"")*(YEAR($A16)&lt;'入力'!$B$16),'入力'!$B$15,'入力'!$B$14)),'入力'!B129))</f>
        <v/>
      </c>
      <c r="H16" s="27">
        <f>IF($A16="","",IF('入力'!D129="",IF(YEAR($A16)&gt;='入力'!$C$24,0,IF(('入力'!$C$15&lt;&gt;"")*(YEAR($A16)&lt;'入力'!$C$16),'入力'!$C$15,'入力'!$C$14)),'入力'!D129))</f>
        <v/>
      </c>
      <c r="I16" s="27">
        <f>IF($A16="","",'入力'!C129+'入力'!E129)</f>
        <v/>
      </c>
      <c r="J16" s="27">
        <f>IF($A16="","",SUMIFS('しくみ_児童手当'!$I$9:$I$802,'しくみ_児童手当'!$A$9:$A$802,$A16))</f>
        <v/>
      </c>
      <c r="K16" s="27">
        <f>IF($A16="","",'入力'!F129)</f>
        <v/>
      </c>
      <c r="L16" s="38">
        <f>IF($A16="",DATE(9999,12,31),IF(ROUND(E16,0)&lt;0,$A16,DATE(9999,12,31)))</f>
        <v/>
      </c>
    </row>
    <row r="17">
      <c r="A17" s="37">
        <f>IF('入力'!A130="","",'入力'!A130)</f>
        <v/>
      </c>
      <c r="B17" s="26">
        <f>IF($A17="","",SUM(G17:K17))</f>
        <v/>
      </c>
      <c r="C17" s="27">
        <f>IF($A17="","",IF('入力'!$B$116&lt;&gt;"",'入力'!$B$116,IFERROR((INDEX('年ごとの表'!$B$30:$BO$30,MATCH(YEAR($A17),'年ごとの表'!$B$1:$BO$1,0))-INDEX('年ごとの表'!$B$29:$BO$29,MATCH(YEAR($A17),'年ごとの表'!$B$1:$BO$1,0)))/12,0)))</f>
        <v/>
      </c>
      <c r="D17" s="26">
        <f>IF($A17="","",B17-C17)</f>
        <v/>
      </c>
      <c r="E17" s="35">
        <f>IF($A17="","",E16+D17)</f>
        <v/>
      </c>
      <c r="F17" s="5">
        <f>IF($A17="","",IF(ROUND(E17,0)&lt;0,"足りない",IF(ROUND(E17,0)&lt;ROUND($B$3,0),"手元が少ない","")))</f>
        <v/>
      </c>
      <c r="G17" s="27">
        <f>IF($A17="","",IF('入力'!B130="",IF(YEAR($A17)&gt;='入力'!$B$24,0,IF(('入力'!$B$15&lt;&gt;"")*(YEAR($A17)&lt;'入力'!$B$16),'入力'!$B$15,'入力'!$B$14)),'入力'!B130))</f>
        <v/>
      </c>
      <c r="H17" s="27">
        <f>IF($A17="","",IF('入力'!D130="",IF(YEAR($A17)&gt;='入力'!$C$24,0,IF(('入力'!$C$15&lt;&gt;"")*(YEAR($A17)&lt;'入力'!$C$16),'入力'!$C$15,'入力'!$C$14)),'入力'!D130))</f>
        <v/>
      </c>
      <c r="I17" s="27">
        <f>IF($A17="","",'入力'!C130+'入力'!E130)</f>
        <v/>
      </c>
      <c r="J17" s="27">
        <f>IF($A17="","",SUMIFS('しくみ_児童手当'!$I$9:$I$802,'しくみ_児童手当'!$A$9:$A$802,$A17))</f>
        <v/>
      </c>
      <c r="K17" s="27">
        <f>IF($A17="","",'入力'!F130)</f>
        <v/>
      </c>
      <c r="L17" s="38">
        <f>IF($A17="",DATE(9999,12,31),IF(ROUND(E17,0)&lt;0,$A17,DATE(9999,12,31)))</f>
        <v/>
      </c>
    </row>
    <row r="18">
      <c r="A18" s="37">
        <f>IF('入力'!A131="","",'入力'!A131)</f>
        <v/>
      </c>
      <c r="B18" s="26">
        <f>IF($A18="","",SUM(G18:K18))</f>
        <v/>
      </c>
      <c r="C18" s="27">
        <f>IF($A18="","",IF('入力'!$B$116&lt;&gt;"",'入力'!$B$116,IFERROR((INDEX('年ごとの表'!$B$30:$BO$30,MATCH(YEAR($A18),'年ごとの表'!$B$1:$BO$1,0))-INDEX('年ごとの表'!$B$29:$BO$29,MATCH(YEAR($A18),'年ごとの表'!$B$1:$BO$1,0)))/12,0)))</f>
        <v/>
      </c>
      <c r="D18" s="26">
        <f>IF($A18="","",B18-C18)</f>
        <v/>
      </c>
      <c r="E18" s="35">
        <f>IF($A18="","",E17+D18)</f>
        <v/>
      </c>
      <c r="F18" s="5">
        <f>IF($A18="","",IF(ROUND(E18,0)&lt;0,"足りない",IF(ROUND(E18,0)&lt;ROUND($B$3,0),"手元が少ない","")))</f>
        <v/>
      </c>
      <c r="G18" s="27">
        <f>IF($A18="","",IF('入力'!B131="",IF(YEAR($A18)&gt;='入力'!$B$24,0,IF(('入力'!$B$15&lt;&gt;"")*(YEAR($A18)&lt;'入力'!$B$16),'入力'!$B$15,'入力'!$B$14)),'入力'!B131))</f>
        <v/>
      </c>
      <c r="H18" s="27">
        <f>IF($A18="","",IF('入力'!D131="",IF(YEAR($A18)&gt;='入力'!$C$24,0,IF(('入力'!$C$15&lt;&gt;"")*(YEAR($A18)&lt;'入力'!$C$16),'入力'!$C$15,'入力'!$C$14)),'入力'!D131))</f>
        <v/>
      </c>
      <c r="I18" s="27">
        <f>IF($A18="","",'入力'!C131+'入力'!E131)</f>
        <v/>
      </c>
      <c r="J18" s="27">
        <f>IF($A18="","",SUMIFS('しくみ_児童手当'!$I$9:$I$802,'しくみ_児童手当'!$A$9:$A$802,$A18))</f>
        <v/>
      </c>
      <c r="K18" s="27">
        <f>IF($A18="","",'入力'!F131)</f>
        <v/>
      </c>
      <c r="L18" s="38">
        <f>IF($A18="",DATE(9999,12,31),IF(ROUND(E18,0)&lt;0,$A18,DATE(9999,12,31)))</f>
        <v/>
      </c>
    </row>
    <row r="19">
      <c r="A19" s="37">
        <f>IF('入力'!A132="","",'入力'!A132)</f>
        <v/>
      </c>
      <c r="B19" s="26">
        <f>IF($A19="","",SUM(G19:K19))</f>
        <v/>
      </c>
      <c r="C19" s="27">
        <f>IF($A19="","",IF('入力'!$B$116&lt;&gt;"",'入力'!$B$116,IFERROR((INDEX('年ごとの表'!$B$30:$BO$30,MATCH(YEAR($A19),'年ごとの表'!$B$1:$BO$1,0))-INDEX('年ごとの表'!$B$29:$BO$29,MATCH(YEAR($A19),'年ごとの表'!$B$1:$BO$1,0)))/12,0)))</f>
        <v/>
      </c>
      <c r="D19" s="26">
        <f>IF($A19="","",B19-C19)</f>
        <v/>
      </c>
      <c r="E19" s="35">
        <f>IF($A19="","",E18+D19)</f>
        <v/>
      </c>
      <c r="F19" s="5">
        <f>IF($A19="","",IF(ROUND(E19,0)&lt;0,"足りない",IF(ROUND(E19,0)&lt;ROUND($B$3,0),"手元が少ない","")))</f>
        <v/>
      </c>
      <c r="G19" s="27">
        <f>IF($A19="","",IF('入力'!B132="",IF(YEAR($A19)&gt;='入力'!$B$24,0,IF(('入力'!$B$15&lt;&gt;"")*(YEAR($A19)&lt;'入力'!$B$16),'入力'!$B$15,'入力'!$B$14)),'入力'!B132))</f>
        <v/>
      </c>
      <c r="H19" s="27">
        <f>IF($A19="","",IF('入力'!D132="",IF(YEAR($A19)&gt;='入力'!$C$24,0,IF(('入力'!$C$15&lt;&gt;"")*(YEAR($A19)&lt;'入力'!$C$16),'入力'!$C$15,'入力'!$C$14)),'入力'!D132))</f>
        <v/>
      </c>
      <c r="I19" s="27">
        <f>IF($A19="","",'入力'!C132+'入力'!E132)</f>
        <v/>
      </c>
      <c r="J19" s="27">
        <f>IF($A19="","",SUMIFS('しくみ_児童手当'!$I$9:$I$802,'しくみ_児童手当'!$A$9:$A$802,$A19))</f>
        <v/>
      </c>
      <c r="K19" s="27">
        <f>IF($A19="","",'入力'!F132)</f>
        <v/>
      </c>
      <c r="L19" s="38">
        <f>IF($A19="",DATE(9999,12,31),IF(ROUND(E19,0)&lt;0,$A19,DATE(9999,12,31)))</f>
        <v/>
      </c>
    </row>
    <row r="20">
      <c r="A20" s="37">
        <f>IF('入力'!A133="","",'入力'!A133)</f>
        <v/>
      </c>
      <c r="B20" s="26">
        <f>IF($A20="","",SUM(G20:K20))</f>
        <v/>
      </c>
      <c r="C20" s="27">
        <f>IF($A20="","",IF('入力'!$B$116&lt;&gt;"",'入力'!$B$116,IFERROR((INDEX('年ごとの表'!$B$30:$BO$30,MATCH(YEAR($A20),'年ごとの表'!$B$1:$BO$1,0))-INDEX('年ごとの表'!$B$29:$BO$29,MATCH(YEAR($A20),'年ごとの表'!$B$1:$BO$1,0)))/12,0)))</f>
        <v/>
      </c>
      <c r="D20" s="26">
        <f>IF($A20="","",B20-C20)</f>
        <v/>
      </c>
      <c r="E20" s="35">
        <f>IF($A20="","",E19+D20)</f>
        <v/>
      </c>
      <c r="F20" s="5">
        <f>IF($A20="","",IF(ROUND(E20,0)&lt;0,"足りない",IF(ROUND(E20,0)&lt;ROUND($B$3,0),"手元が少ない","")))</f>
        <v/>
      </c>
      <c r="G20" s="27">
        <f>IF($A20="","",IF('入力'!B133="",IF(YEAR($A20)&gt;='入力'!$B$24,0,IF(('入力'!$B$15&lt;&gt;"")*(YEAR($A20)&lt;'入力'!$B$16),'入力'!$B$15,'入力'!$B$14)),'入力'!B133))</f>
        <v/>
      </c>
      <c r="H20" s="27">
        <f>IF($A20="","",IF('入力'!D133="",IF(YEAR($A20)&gt;='入力'!$C$24,0,IF(('入力'!$C$15&lt;&gt;"")*(YEAR($A20)&lt;'入力'!$C$16),'入力'!$C$15,'入力'!$C$14)),'入力'!D133))</f>
        <v/>
      </c>
      <c r="I20" s="27">
        <f>IF($A20="","",'入力'!C133+'入力'!E133)</f>
        <v/>
      </c>
      <c r="J20" s="27">
        <f>IF($A20="","",SUMIFS('しくみ_児童手当'!$I$9:$I$802,'しくみ_児童手当'!$A$9:$A$802,$A20))</f>
        <v/>
      </c>
      <c r="K20" s="27">
        <f>IF($A20="","",'入力'!F133)</f>
        <v/>
      </c>
      <c r="L20" s="38">
        <f>IF($A20="",DATE(9999,12,31),IF(ROUND(E20,0)&lt;0,$A20,DATE(9999,12,31)))</f>
        <v/>
      </c>
    </row>
    <row r="21">
      <c r="A21" s="37">
        <f>IF('入力'!A134="","",'入力'!A134)</f>
        <v/>
      </c>
      <c r="B21" s="26">
        <f>IF($A21="","",SUM(G21:K21))</f>
        <v/>
      </c>
      <c r="C21" s="27">
        <f>IF($A21="","",IF('入力'!$B$116&lt;&gt;"",'入力'!$B$116,IFERROR((INDEX('年ごとの表'!$B$30:$BO$30,MATCH(YEAR($A21),'年ごとの表'!$B$1:$BO$1,0))-INDEX('年ごとの表'!$B$29:$BO$29,MATCH(YEAR($A21),'年ごとの表'!$B$1:$BO$1,0)))/12,0)))</f>
        <v/>
      </c>
      <c r="D21" s="26">
        <f>IF($A21="","",B21-C21)</f>
        <v/>
      </c>
      <c r="E21" s="35">
        <f>IF($A21="","",E20+D21)</f>
        <v/>
      </c>
      <c r="F21" s="5">
        <f>IF($A21="","",IF(ROUND(E21,0)&lt;0,"足りない",IF(ROUND(E21,0)&lt;ROUND($B$3,0),"手元が少ない","")))</f>
        <v/>
      </c>
      <c r="G21" s="27">
        <f>IF($A21="","",IF('入力'!B134="",IF(YEAR($A21)&gt;='入力'!$B$24,0,IF(('入力'!$B$15&lt;&gt;"")*(YEAR($A21)&lt;'入力'!$B$16),'入力'!$B$15,'入力'!$B$14)),'入力'!B134))</f>
        <v/>
      </c>
      <c r="H21" s="27">
        <f>IF($A21="","",IF('入力'!D134="",IF(YEAR($A21)&gt;='入力'!$C$24,0,IF(('入力'!$C$15&lt;&gt;"")*(YEAR($A21)&lt;'入力'!$C$16),'入力'!$C$15,'入力'!$C$14)),'入力'!D134))</f>
        <v/>
      </c>
      <c r="I21" s="27">
        <f>IF($A21="","",'入力'!C134+'入力'!E134)</f>
        <v/>
      </c>
      <c r="J21" s="27">
        <f>IF($A21="","",SUMIFS('しくみ_児童手当'!$I$9:$I$802,'しくみ_児童手当'!$A$9:$A$802,$A21))</f>
        <v/>
      </c>
      <c r="K21" s="27">
        <f>IF($A21="","",'入力'!F134)</f>
        <v/>
      </c>
      <c r="L21" s="38">
        <f>IF($A21="",DATE(9999,12,31),IF(ROUND(E21,0)&lt;0,$A21,DATE(9999,12,31)))</f>
        <v/>
      </c>
    </row>
    <row r="22">
      <c r="A22" s="37">
        <f>IF('入力'!A135="","",'入力'!A135)</f>
        <v/>
      </c>
      <c r="B22" s="26">
        <f>IF($A22="","",SUM(G22:K22))</f>
        <v/>
      </c>
      <c r="C22" s="27">
        <f>IF($A22="","",IF('入力'!$B$116&lt;&gt;"",'入力'!$B$116,IFERROR((INDEX('年ごとの表'!$B$30:$BO$30,MATCH(YEAR($A22),'年ごとの表'!$B$1:$BO$1,0))-INDEX('年ごとの表'!$B$29:$BO$29,MATCH(YEAR($A22),'年ごとの表'!$B$1:$BO$1,0)))/12,0)))</f>
        <v/>
      </c>
      <c r="D22" s="26">
        <f>IF($A22="","",B22-C22)</f>
        <v/>
      </c>
      <c r="E22" s="35">
        <f>IF($A22="","",E21+D22)</f>
        <v/>
      </c>
      <c r="F22" s="5">
        <f>IF($A22="","",IF(ROUND(E22,0)&lt;0,"足りない",IF(ROUND(E22,0)&lt;ROUND($B$3,0),"手元が少ない","")))</f>
        <v/>
      </c>
      <c r="G22" s="27">
        <f>IF($A22="","",IF('入力'!B135="",IF(YEAR($A22)&gt;='入力'!$B$24,0,IF(('入力'!$B$15&lt;&gt;"")*(YEAR($A22)&lt;'入力'!$B$16),'入力'!$B$15,'入力'!$B$14)),'入力'!B135))</f>
        <v/>
      </c>
      <c r="H22" s="27">
        <f>IF($A22="","",IF('入力'!D135="",IF(YEAR($A22)&gt;='入力'!$C$24,0,IF(('入力'!$C$15&lt;&gt;"")*(YEAR($A22)&lt;'入力'!$C$16),'入力'!$C$15,'入力'!$C$14)),'入力'!D135))</f>
        <v/>
      </c>
      <c r="I22" s="27">
        <f>IF($A22="","",'入力'!C135+'入力'!E135)</f>
        <v/>
      </c>
      <c r="J22" s="27">
        <f>IF($A22="","",SUMIFS('しくみ_児童手当'!$I$9:$I$802,'しくみ_児童手当'!$A$9:$A$802,$A22))</f>
        <v/>
      </c>
      <c r="K22" s="27">
        <f>IF($A22="","",'入力'!F135)</f>
        <v/>
      </c>
      <c r="L22" s="38">
        <f>IF($A22="",DATE(9999,12,31),IF(ROUND(E22,0)&lt;0,$A22,DATE(9999,12,31)))</f>
        <v/>
      </c>
    </row>
    <row r="23">
      <c r="A23" s="37">
        <f>IF('入力'!A136="","",'入力'!A136)</f>
        <v/>
      </c>
      <c r="B23" s="26">
        <f>IF($A23="","",SUM(G23:K23))</f>
        <v/>
      </c>
      <c r="C23" s="27">
        <f>IF($A23="","",IF('入力'!$B$116&lt;&gt;"",'入力'!$B$116,IFERROR((INDEX('年ごとの表'!$B$30:$BO$30,MATCH(YEAR($A23),'年ごとの表'!$B$1:$BO$1,0))-INDEX('年ごとの表'!$B$29:$BO$29,MATCH(YEAR($A23),'年ごとの表'!$B$1:$BO$1,0)))/12,0)))</f>
        <v/>
      </c>
      <c r="D23" s="26">
        <f>IF($A23="","",B23-C23)</f>
        <v/>
      </c>
      <c r="E23" s="35">
        <f>IF($A23="","",E22+D23)</f>
        <v/>
      </c>
      <c r="F23" s="5">
        <f>IF($A23="","",IF(ROUND(E23,0)&lt;0,"足りない",IF(ROUND(E23,0)&lt;ROUND($B$3,0),"手元が少ない","")))</f>
        <v/>
      </c>
      <c r="G23" s="27">
        <f>IF($A23="","",IF('入力'!B136="",IF(YEAR($A23)&gt;='入力'!$B$24,0,IF(('入力'!$B$15&lt;&gt;"")*(YEAR($A23)&lt;'入力'!$B$16),'入力'!$B$15,'入力'!$B$14)),'入力'!B136))</f>
        <v/>
      </c>
      <c r="H23" s="27">
        <f>IF($A23="","",IF('入力'!D136="",IF(YEAR($A23)&gt;='入力'!$C$24,0,IF(('入力'!$C$15&lt;&gt;"")*(YEAR($A23)&lt;'入力'!$C$16),'入力'!$C$15,'入力'!$C$14)),'入力'!D136))</f>
        <v/>
      </c>
      <c r="I23" s="27">
        <f>IF($A23="","",'入力'!C136+'入力'!E136)</f>
        <v/>
      </c>
      <c r="J23" s="27">
        <f>IF($A23="","",SUMIFS('しくみ_児童手当'!$I$9:$I$802,'しくみ_児童手当'!$A$9:$A$802,$A23))</f>
        <v/>
      </c>
      <c r="K23" s="27">
        <f>IF($A23="","",'入力'!F136)</f>
        <v/>
      </c>
      <c r="L23" s="38">
        <f>IF($A23="",DATE(9999,12,31),IF(ROUND(E23,0)&lt;0,$A23,DATE(9999,12,31)))</f>
        <v/>
      </c>
    </row>
    <row r="24">
      <c r="A24" s="37">
        <f>IF('入力'!A137="","",'入力'!A137)</f>
        <v/>
      </c>
      <c r="B24" s="26">
        <f>IF($A24="","",SUM(G24:K24))</f>
        <v/>
      </c>
      <c r="C24" s="27">
        <f>IF($A24="","",IF('入力'!$B$116&lt;&gt;"",'入力'!$B$116,IFERROR((INDEX('年ごとの表'!$B$30:$BO$30,MATCH(YEAR($A24),'年ごとの表'!$B$1:$BO$1,0))-INDEX('年ごとの表'!$B$29:$BO$29,MATCH(YEAR($A24),'年ごとの表'!$B$1:$BO$1,0)))/12,0)))</f>
        <v/>
      </c>
      <c r="D24" s="26">
        <f>IF($A24="","",B24-C24)</f>
        <v/>
      </c>
      <c r="E24" s="35">
        <f>IF($A24="","",E23+D24)</f>
        <v/>
      </c>
      <c r="F24" s="5">
        <f>IF($A24="","",IF(ROUND(E24,0)&lt;0,"足りない",IF(ROUND(E24,0)&lt;ROUND($B$3,0),"手元が少ない","")))</f>
        <v/>
      </c>
      <c r="G24" s="27">
        <f>IF($A24="","",IF('入力'!B137="",IF(YEAR($A24)&gt;='入力'!$B$24,0,IF(('入力'!$B$15&lt;&gt;"")*(YEAR($A24)&lt;'入力'!$B$16),'入力'!$B$15,'入力'!$B$14)),'入力'!B137))</f>
        <v/>
      </c>
      <c r="H24" s="27">
        <f>IF($A24="","",IF('入力'!D137="",IF(YEAR($A24)&gt;='入力'!$C$24,0,IF(('入力'!$C$15&lt;&gt;"")*(YEAR($A24)&lt;'入力'!$C$16),'入力'!$C$15,'入力'!$C$14)),'入力'!D137))</f>
        <v/>
      </c>
      <c r="I24" s="27">
        <f>IF($A24="","",'入力'!C137+'入力'!E137)</f>
        <v/>
      </c>
      <c r="J24" s="27">
        <f>IF($A24="","",SUMIFS('しくみ_児童手当'!$I$9:$I$802,'しくみ_児童手当'!$A$9:$A$802,$A24))</f>
        <v/>
      </c>
      <c r="K24" s="27">
        <f>IF($A24="","",'入力'!F137)</f>
        <v/>
      </c>
      <c r="L24" s="38">
        <f>IF($A24="",DATE(9999,12,31),IF(ROUND(E24,0)&lt;0,$A24,DATE(9999,12,31)))</f>
        <v/>
      </c>
    </row>
    <row r="25">
      <c r="A25" s="37">
        <f>IF('入力'!A138="","",'入力'!A138)</f>
        <v/>
      </c>
      <c r="B25" s="26">
        <f>IF($A25="","",SUM(G25:K25))</f>
        <v/>
      </c>
      <c r="C25" s="27">
        <f>IF($A25="","",IF('入力'!$B$116&lt;&gt;"",'入力'!$B$116,IFERROR((INDEX('年ごとの表'!$B$30:$BO$30,MATCH(YEAR($A25),'年ごとの表'!$B$1:$BO$1,0))-INDEX('年ごとの表'!$B$29:$BO$29,MATCH(YEAR($A25),'年ごとの表'!$B$1:$BO$1,0)))/12,0)))</f>
        <v/>
      </c>
      <c r="D25" s="26">
        <f>IF($A25="","",B25-C25)</f>
        <v/>
      </c>
      <c r="E25" s="35">
        <f>IF($A25="","",E24+D25)</f>
        <v/>
      </c>
      <c r="F25" s="5">
        <f>IF($A25="","",IF(ROUND(E25,0)&lt;0,"足りない",IF(ROUND(E25,0)&lt;ROUND($B$3,0),"手元が少ない","")))</f>
        <v/>
      </c>
      <c r="G25" s="27">
        <f>IF($A25="","",IF('入力'!B138="",IF(YEAR($A25)&gt;='入力'!$B$24,0,IF(('入力'!$B$15&lt;&gt;"")*(YEAR($A25)&lt;'入力'!$B$16),'入力'!$B$15,'入力'!$B$14)),'入力'!B138))</f>
        <v/>
      </c>
      <c r="H25" s="27">
        <f>IF($A25="","",IF('入力'!D138="",IF(YEAR($A25)&gt;='入力'!$C$24,0,IF(('入力'!$C$15&lt;&gt;"")*(YEAR($A25)&lt;'入力'!$C$16),'入力'!$C$15,'入力'!$C$14)),'入力'!D138))</f>
        <v/>
      </c>
      <c r="I25" s="27">
        <f>IF($A25="","",'入力'!C138+'入力'!E138)</f>
        <v/>
      </c>
      <c r="J25" s="27">
        <f>IF($A25="","",SUMIFS('しくみ_児童手当'!$I$9:$I$802,'しくみ_児童手当'!$A$9:$A$802,$A25))</f>
        <v/>
      </c>
      <c r="K25" s="27">
        <f>IF($A25="","",'入力'!F138)</f>
        <v/>
      </c>
      <c r="L25" s="38">
        <f>IF($A25="",DATE(9999,12,31),IF(ROUND(E25,0)&lt;0,$A25,DATE(9999,12,31)))</f>
        <v/>
      </c>
    </row>
    <row r="26">
      <c r="A26" s="37">
        <f>IF('入力'!A139="","",'入力'!A139)</f>
        <v/>
      </c>
      <c r="B26" s="26">
        <f>IF($A26="","",SUM(G26:K26))</f>
        <v/>
      </c>
      <c r="C26" s="27">
        <f>IF($A26="","",IF('入力'!$B$116&lt;&gt;"",'入力'!$B$116,IFERROR((INDEX('年ごとの表'!$B$30:$BO$30,MATCH(YEAR($A26),'年ごとの表'!$B$1:$BO$1,0))-INDEX('年ごとの表'!$B$29:$BO$29,MATCH(YEAR($A26),'年ごとの表'!$B$1:$BO$1,0)))/12,0)))</f>
        <v/>
      </c>
      <c r="D26" s="26">
        <f>IF($A26="","",B26-C26)</f>
        <v/>
      </c>
      <c r="E26" s="35">
        <f>IF($A26="","",E25+D26)</f>
        <v/>
      </c>
      <c r="F26" s="5">
        <f>IF($A26="","",IF(ROUND(E26,0)&lt;0,"足りない",IF(ROUND(E26,0)&lt;ROUND($B$3,0),"手元が少ない","")))</f>
        <v/>
      </c>
      <c r="G26" s="27">
        <f>IF($A26="","",IF('入力'!B139="",IF(YEAR($A26)&gt;='入力'!$B$24,0,IF(('入力'!$B$15&lt;&gt;"")*(YEAR($A26)&lt;'入力'!$B$16),'入力'!$B$15,'入力'!$B$14)),'入力'!B139))</f>
        <v/>
      </c>
      <c r="H26" s="27">
        <f>IF($A26="","",IF('入力'!D139="",IF(YEAR($A26)&gt;='入力'!$C$24,0,IF(('入力'!$C$15&lt;&gt;"")*(YEAR($A26)&lt;'入力'!$C$16),'入力'!$C$15,'入力'!$C$14)),'入力'!D139))</f>
        <v/>
      </c>
      <c r="I26" s="27">
        <f>IF($A26="","",'入力'!C139+'入力'!E139)</f>
        <v/>
      </c>
      <c r="J26" s="27">
        <f>IF($A26="","",SUMIFS('しくみ_児童手当'!$I$9:$I$802,'しくみ_児童手当'!$A$9:$A$802,$A26))</f>
        <v/>
      </c>
      <c r="K26" s="27">
        <f>IF($A26="","",'入力'!F139)</f>
        <v/>
      </c>
      <c r="L26" s="38">
        <f>IF($A26="",DATE(9999,12,31),IF(ROUND(E26,0)&lt;0,$A26,DATE(9999,12,31)))</f>
        <v/>
      </c>
    </row>
    <row r="27">
      <c r="A27" s="37">
        <f>IF('入力'!A140="","",'入力'!A140)</f>
        <v/>
      </c>
      <c r="B27" s="26">
        <f>IF($A27="","",SUM(G27:K27))</f>
        <v/>
      </c>
      <c r="C27" s="27">
        <f>IF($A27="","",IF('入力'!$B$116&lt;&gt;"",'入力'!$B$116,IFERROR((INDEX('年ごとの表'!$B$30:$BO$30,MATCH(YEAR($A27),'年ごとの表'!$B$1:$BO$1,0))-INDEX('年ごとの表'!$B$29:$BO$29,MATCH(YEAR($A27),'年ごとの表'!$B$1:$BO$1,0)))/12,0)))</f>
        <v/>
      </c>
      <c r="D27" s="26">
        <f>IF($A27="","",B27-C27)</f>
        <v/>
      </c>
      <c r="E27" s="35">
        <f>IF($A27="","",E26+D27)</f>
        <v/>
      </c>
      <c r="F27" s="5">
        <f>IF($A27="","",IF(ROUND(E27,0)&lt;0,"足りない",IF(ROUND(E27,0)&lt;ROUND($B$3,0),"手元が少ない","")))</f>
        <v/>
      </c>
      <c r="G27" s="27">
        <f>IF($A27="","",IF('入力'!B140="",IF(YEAR($A27)&gt;='入力'!$B$24,0,IF(('入力'!$B$15&lt;&gt;"")*(YEAR($A27)&lt;'入力'!$B$16),'入力'!$B$15,'入力'!$B$14)),'入力'!B140))</f>
        <v/>
      </c>
      <c r="H27" s="27">
        <f>IF($A27="","",IF('入力'!D140="",IF(YEAR($A27)&gt;='入力'!$C$24,0,IF(('入力'!$C$15&lt;&gt;"")*(YEAR($A27)&lt;'入力'!$C$16),'入力'!$C$15,'入力'!$C$14)),'入力'!D140))</f>
        <v/>
      </c>
      <c r="I27" s="27">
        <f>IF($A27="","",'入力'!C140+'入力'!E140)</f>
        <v/>
      </c>
      <c r="J27" s="27">
        <f>IF($A27="","",SUMIFS('しくみ_児童手当'!$I$9:$I$802,'しくみ_児童手当'!$A$9:$A$802,$A27))</f>
        <v/>
      </c>
      <c r="K27" s="27">
        <f>IF($A27="","",'入力'!F140)</f>
        <v/>
      </c>
      <c r="L27" s="38">
        <f>IF($A27="",DATE(9999,12,31),IF(ROUND(E27,0)&lt;0,$A27,DATE(9999,12,31)))</f>
        <v/>
      </c>
    </row>
    <row r="28">
      <c r="A28" s="37">
        <f>IF('入力'!A141="","",'入力'!A141)</f>
        <v/>
      </c>
      <c r="B28" s="26">
        <f>IF($A28="","",SUM(G28:K28))</f>
        <v/>
      </c>
      <c r="C28" s="27">
        <f>IF($A28="","",IF('入力'!$B$116&lt;&gt;"",'入力'!$B$116,IFERROR((INDEX('年ごとの表'!$B$30:$BO$30,MATCH(YEAR($A28),'年ごとの表'!$B$1:$BO$1,0))-INDEX('年ごとの表'!$B$29:$BO$29,MATCH(YEAR($A28),'年ごとの表'!$B$1:$BO$1,0)))/12,0)))</f>
        <v/>
      </c>
      <c r="D28" s="26">
        <f>IF($A28="","",B28-C28)</f>
        <v/>
      </c>
      <c r="E28" s="35">
        <f>IF($A28="","",E27+D28)</f>
        <v/>
      </c>
      <c r="F28" s="5">
        <f>IF($A28="","",IF(ROUND(E28,0)&lt;0,"足りない",IF(ROUND(E28,0)&lt;ROUND($B$3,0),"手元が少ない","")))</f>
        <v/>
      </c>
      <c r="G28" s="27">
        <f>IF($A28="","",IF('入力'!B141="",IF(YEAR($A28)&gt;='入力'!$B$24,0,IF(('入力'!$B$15&lt;&gt;"")*(YEAR($A28)&lt;'入力'!$B$16),'入力'!$B$15,'入力'!$B$14)),'入力'!B141))</f>
        <v/>
      </c>
      <c r="H28" s="27">
        <f>IF($A28="","",IF('入力'!D141="",IF(YEAR($A28)&gt;='入力'!$C$24,0,IF(('入力'!$C$15&lt;&gt;"")*(YEAR($A28)&lt;'入力'!$C$16),'入力'!$C$15,'入力'!$C$14)),'入力'!D141))</f>
        <v/>
      </c>
      <c r="I28" s="27">
        <f>IF($A28="","",'入力'!C141+'入力'!E141)</f>
        <v/>
      </c>
      <c r="J28" s="27">
        <f>IF($A28="","",SUMIFS('しくみ_児童手当'!$I$9:$I$802,'しくみ_児童手当'!$A$9:$A$802,$A28))</f>
        <v/>
      </c>
      <c r="K28" s="27">
        <f>IF($A28="","",'入力'!F141)</f>
        <v/>
      </c>
      <c r="L28" s="38">
        <f>IF($A28="",DATE(9999,12,31),IF(ROUND(E28,0)&lt;0,$A28,DATE(9999,12,31)))</f>
        <v/>
      </c>
    </row>
    <row r="29">
      <c r="A29" s="37">
        <f>IF('入力'!A142="","",'入力'!A142)</f>
        <v/>
      </c>
      <c r="B29" s="26">
        <f>IF($A29="","",SUM(G29:K29))</f>
        <v/>
      </c>
      <c r="C29" s="27">
        <f>IF($A29="","",IF('入力'!$B$116&lt;&gt;"",'入力'!$B$116,IFERROR((INDEX('年ごとの表'!$B$30:$BO$30,MATCH(YEAR($A29),'年ごとの表'!$B$1:$BO$1,0))-INDEX('年ごとの表'!$B$29:$BO$29,MATCH(YEAR($A29),'年ごとの表'!$B$1:$BO$1,0)))/12,0)))</f>
        <v/>
      </c>
      <c r="D29" s="26">
        <f>IF($A29="","",B29-C29)</f>
        <v/>
      </c>
      <c r="E29" s="35">
        <f>IF($A29="","",E28+D29)</f>
        <v/>
      </c>
      <c r="F29" s="5">
        <f>IF($A29="","",IF(ROUND(E29,0)&lt;0,"足りない",IF(ROUND(E29,0)&lt;ROUND($B$3,0),"手元が少ない","")))</f>
        <v/>
      </c>
      <c r="G29" s="27">
        <f>IF($A29="","",IF('入力'!B142="",IF(YEAR($A29)&gt;='入力'!$B$24,0,IF(('入力'!$B$15&lt;&gt;"")*(YEAR($A29)&lt;'入力'!$B$16),'入力'!$B$15,'入力'!$B$14)),'入力'!B142))</f>
        <v/>
      </c>
      <c r="H29" s="27">
        <f>IF($A29="","",IF('入力'!D142="",IF(YEAR($A29)&gt;='入力'!$C$24,0,IF(('入力'!$C$15&lt;&gt;"")*(YEAR($A29)&lt;'入力'!$C$16),'入力'!$C$15,'入力'!$C$14)),'入力'!D142))</f>
        <v/>
      </c>
      <c r="I29" s="27">
        <f>IF($A29="","",'入力'!C142+'入力'!E142)</f>
        <v/>
      </c>
      <c r="J29" s="27">
        <f>IF($A29="","",SUMIFS('しくみ_児童手当'!$I$9:$I$802,'しくみ_児童手当'!$A$9:$A$802,$A29))</f>
        <v/>
      </c>
      <c r="K29" s="27">
        <f>IF($A29="","",'入力'!F142)</f>
        <v/>
      </c>
      <c r="L29" s="38">
        <f>IF($A29="",DATE(9999,12,31),IF(ROUND(E29,0)&lt;0,$A29,DATE(9999,12,31)))</f>
        <v/>
      </c>
    </row>
    <row r="30">
      <c r="A30" s="37">
        <f>IF('入力'!A143="","",'入力'!A143)</f>
        <v/>
      </c>
      <c r="B30" s="26">
        <f>IF($A30="","",SUM(G30:K30))</f>
        <v/>
      </c>
      <c r="C30" s="27">
        <f>IF($A30="","",IF('入力'!$B$116&lt;&gt;"",'入力'!$B$116,IFERROR((INDEX('年ごとの表'!$B$30:$BO$30,MATCH(YEAR($A30),'年ごとの表'!$B$1:$BO$1,0))-INDEX('年ごとの表'!$B$29:$BO$29,MATCH(YEAR($A30),'年ごとの表'!$B$1:$BO$1,0)))/12,0)))</f>
        <v/>
      </c>
      <c r="D30" s="26">
        <f>IF($A30="","",B30-C30)</f>
        <v/>
      </c>
      <c r="E30" s="35">
        <f>IF($A30="","",E29+D30)</f>
        <v/>
      </c>
      <c r="F30" s="5">
        <f>IF($A30="","",IF(ROUND(E30,0)&lt;0,"足りない",IF(ROUND(E30,0)&lt;ROUND($B$3,0),"手元が少ない","")))</f>
        <v/>
      </c>
      <c r="G30" s="27">
        <f>IF($A30="","",IF('入力'!B143="",IF(YEAR($A30)&gt;='入力'!$B$24,0,IF(('入力'!$B$15&lt;&gt;"")*(YEAR($A30)&lt;'入力'!$B$16),'入力'!$B$15,'入力'!$B$14)),'入力'!B143))</f>
        <v/>
      </c>
      <c r="H30" s="27">
        <f>IF($A30="","",IF('入力'!D143="",IF(YEAR($A30)&gt;='入力'!$C$24,0,IF(('入力'!$C$15&lt;&gt;"")*(YEAR($A30)&lt;'入力'!$C$16),'入力'!$C$15,'入力'!$C$14)),'入力'!D143))</f>
        <v/>
      </c>
      <c r="I30" s="27">
        <f>IF($A30="","",'入力'!C143+'入力'!E143)</f>
        <v/>
      </c>
      <c r="J30" s="27">
        <f>IF($A30="","",SUMIFS('しくみ_児童手当'!$I$9:$I$802,'しくみ_児童手当'!$A$9:$A$802,$A30))</f>
        <v/>
      </c>
      <c r="K30" s="27">
        <f>IF($A30="","",'入力'!F143)</f>
        <v/>
      </c>
      <c r="L30" s="38">
        <f>IF($A30="",DATE(9999,12,31),IF(ROUND(E30,0)&lt;0,$A30,DATE(9999,12,31)))</f>
        <v/>
      </c>
    </row>
    <row r="31">
      <c r="A31" s="37">
        <f>IF('入力'!A144="","",'入力'!A144)</f>
        <v/>
      </c>
      <c r="B31" s="26">
        <f>IF($A31="","",SUM(G31:K31))</f>
        <v/>
      </c>
      <c r="C31" s="27">
        <f>IF($A31="","",IF('入力'!$B$116&lt;&gt;"",'入力'!$B$116,IFERROR((INDEX('年ごとの表'!$B$30:$BO$30,MATCH(YEAR($A31),'年ごとの表'!$B$1:$BO$1,0))-INDEX('年ごとの表'!$B$29:$BO$29,MATCH(YEAR($A31),'年ごとの表'!$B$1:$BO$1,0)))/12,0)))</f>
        <v/>
      </c>
      <c r="D31" s="26">
        <f>IF($A31="","",B31-C31)</f>
        <v/>
      </c>
      <c r="E31" s="35">
        <f>IF($A31="","",E30+D31)</f>
        <v/>
      </c>
      <c r="F31" s="5">
        <f>IF($A31="","",IF(ROUND(E31,0)&lt;0,"足りない",IF(ROUND(E31,0)&lt;ROUND($B$3,0),"手元が少ない","")))</f>
        <v/>
      </c>
      <c r="G31" s="27">
        <f>IF($A31="","",IF('入力'!B144="",IF(YEAR($A31)&gt;='入力'!$B$24,0,IF(('入力'!$B$15&lt;&gt;"")*(YEAR($A31)&lt;'入力'!$B$16),'入力'!$B$15,'入力'!$B$14)),'入力'!B144))</f>
        <v/>
      </c>
      <c r="H31" s="27">
        <f>IF($A31="","",IF('入力'!D144="",IF(YEAR($A31)&gt;='入力'!$C$24,0,IF(('入力'!$C$15&lt;&gt;"")*(YEAR($A31)&lt;'入力'!$C$16),'入力'!$C$15,'入力'!$C$14)),'入力'!D144))</f>
        <v/>
      </c>
      <c r="I31" s="27">
        <f>IF($A31="","",'入力'!C144+'入力'!E144)</f>
        <v/>
      </c>
      <c r="J31" s="27">
        <f>IF($A31="","",SUMIFS('しくみ_児童手当'!$I$9:$I$802,'しくみ_児童手当'!$A$9:$A$802,$A31))</f>
        <v/>
      </c>
      <c r="K31" s="27">
        <f>IF($A31="","",'入力'!F144)</f>
        <v/>
      </c>
      <c r="L31" s="38">
        <f>IF($A31="",DATE(9999,12,31),IF(ROUND(E31,0)&lt;0,$A31,DATE(9999,12,31)))</f>
        <v/>
      </c>
    </row>
    <row r="32">
      <c r="A32" s="37">
        <f>IF('入力'!A145="","",'入力'!A145)</f>
        <v/>
      </c>
      <c r="B32" s="26">
        <f>IF($A32="","",SUM(G32:K32))</f>
        <v/>
      </c>
      <c r="C32" s="27">
        <f>IF($A32="","",IF('入力'!$B$116&lt;&gt;"",'入力'!$B$116,IFERROR((INDEX('年ごとの表'!$B$30:$BO$30,MATCH(YEAR($A32),'年ごとの表'!$B$1:$BO$1,0))-INDEX('年ごとの表'!$B$29:$BO$29,MATCH(YEAR($A32),'年ごとの表'!$B$1:$BO$1,0)))/12,0)))</f>
        <v/>
      </c>
      <c r="D32" s="26">
        <f>IF($A32="","",B32-C32)</f>
        <v/>
      </c>
      <c r="E32" s="35">
        <f>IF($A32="","",E31+D32)</f>
        <v/>
      </c>
      <c r="F32" s="5">
        <f>IF($A32="","",IF(ROUND(E32,0)&lt;0,"足りない",IF(ROUND(E32,0)&lt;ROUND($B$3,0),"手元が少ない","")))</f>
        <v/>
      </c>
      <c r="G32" s="27">
        <f>IF($A32="","",IF('入力'!B145="",IF(YEAR($A32)&gt;='入力'!$B$24,0,IF(('入力'!$B$15&lt;&gt;"")*(YEAR($A32)&lt;'入力'!$B$16),'入力'!$B$15,'入力'!$B$14)),'入力'!B145))</f>
        <v/>
      </c>
      <c r="H32" s="27">
        <f>IF($A32="","",IF('入力'!D145="",IF(YEAR($A32)&gt;='入力'!$C$24,0,IF(('入力'!$C$15&lt;&gt;"")*(YEAR($A32)&lt;'入力'!$C$16),'入力'!$C$15,'入力'!$C$14)),'入力'!D145))</f>
        <v/>
      </c>
      <c r="I32" s="27">
        <f>IF($A32="","",'入力'!C145+'入力'!E145)</f>
        <v/>
      </c>
      <c r="J32" s="27">
        <f>IF($A32="","",SUMIFS('しくみ_児童手当'!$I$9:$I$802,'しくみ_児童手当'!$A$9:$A$802,$A32))</f>
        <v/>
      </c>
      <c r="K32" s="27">
        <f>IF($A32="","",'入力'!F145)</f>
        <v/>
      </c>
      <c r="L32" s="38">
        <f>IF($A32="",DATE(9999,12,31),IF(ROUND(E32,0)&lt;0,$A32,DATE(9999,12,31)))</f>
        <v/>
      </c>
    </row>
    <row r="33">
      <c r="A33" s="37">
        <f>IF('入力'!A146="","",'入力'!A146)</f>
        <v/>
      </c>
      <c r="B33" s="26">
        <f>IF($A33="","",SUM(G33:K33))</f>
        <v/>
      </c>
      <c r="C33" s="27">
        <f>IF($A33="","",IF('入力'!$B$116&lt;&gt;"",'入力'!$B$116,IFERROR((INDEX('年ごとの表'!$B$30:$BO$30,MATCH(YEAR($A33),'年ごとの表'!$B$1:$BO$1,0))-INDEX('年ごとの表'!$B$29:$BO$29,MATCH(YEAR($A33),'年ごとの表'!$B$1:$BO$1,0)))/12,0)))</f>
        <v/>
      </c>
      <c r="D33" s="26">
        <f>IF($A33="","",B33-C33)</f>
        <v/>
      </c>
      <c r="E33" s="35">
        <f>IF($A33="","",E32+D33)</f>
        <v/>
      </c>
      <c r="F33" s="5">
        <f>IF($A33="","",IF(ROUND(E33,0)&lt;0,"足りない",IF(ROUND(E33,0)&lt;ROUND($B$3,0),"手元が少ない","")))</f>
        <v/>
      </c>
      <c r="G33" s="27">
        <f>IF($A33="","",IF('入力'!B146="",IF(YEAR($A33)&gt;='入力'!$B$24,0,IF(('入力'!$B$15&lt;&gt;"")*(YEAR($A33)&lt;'入力'!$B$16),'入力'!$B$15,'入力'!$B$14)),'入力'!B146))</f>
        <v/>
      </c>
      <c r="H33" s="27">
        <f>IF($A33="","",IF('入力'!D146="",IF(YEAR($A33)&gt;='入力'!$C$24,0,IF(('入力'!$C$15&lt;&gt;"")*(YEAR($A33)&lt;'入力'!$C$16),'入力'!$C$15,'入力'!$C$14)),'入力'!D146))</f>
        <v/>
      </c>
      <c r="I33" s="27">
        <f>IF($A33="","",'入力'!C146+'入力'!E146)</f>
        <v/>
      </c>
      <c r="J33" s="27">
        <f>IF($A33="","",SUMIFS('しくみ_児童手当'!$I$9:$I$802,'しくみ_児童手当'!$A$9:$A$802,$A33))</f>
        <v/>
      </c>
      <c r="K33" s="27">
        <f>IF($A33="","",'入力'!F146)</f>
        <v/>
      </c>
      <c r="L33" s="38">
        <f>IF($A33="",DATE(9999,12,31),IF(ROUND(E33,0)&lt;0,$A33,DATE(9999,12,31)))</f>
        <v/>
      </c>
    </row>
    <row r="34">
      <c r="A34" s="37">
        <f>IF('入力'!A147="","",'入力'!A147)</f>
        <v/>
      </c>
      <c r="B34" s="26">
        <f>IF($A34="","",SUM(G34:K34))</f>
        <v/>
      </c>
      <c r="C34" s="27">
        <f>IF($A34="","",IF('入力'!$B$116&lt;&gt;"",'入力'!$B$116,IFERROR((INDEX('年ごとの表'!$B$30:$BO$30,MATCH(YEAR($A34),'年ごとの表'!$B$1:$BO$1,0))-INDEX('年ごとの表'!$B$29:$BO$29,MATCH(YEAR($A34),'年ごとの表'!$B$1:$BO$1,0)))/12,0)))</f>
        <v/>
      </c>
      <c r="D34" s="26">
        <f>IF($A34="","",B34-C34)</f>
        <v/>
      </c>
      <c r="E34" s="35">
        <f>IF($A34="","",E33+D34)</f>
        <v/>
      </c>
      <c r="F34" s="5">
        <f>IF($A34="","",IF(ROUND(E34,0)&lt;0,"足りない",IF(ROUND(E34,0)&lt;ROUND($B$3,0),"手元が少ない","")))</f>
        <v/>
      </c>
      <c r="G34" s="27">
        <f>IF($A34="","",IF('入力'!B147="",IF(YEAR($A34)&gt;='入力'!$B$24,0,IF(('入力'!$B$15&lt;&gt;"")*(YEAR($A34)&lt;'入力'!$B$16),'入力'!$B$15,'入力'!$B$14)),'入力'!B147))</f>
        <v/>
      </c>
      <c r="H34" s="27">
        <f>IF($A34="","",IF('入力'!D147="",IF(YEAR($A34)&gt;='入力'!$C$24,0,IF(('入力'!$C$15&lt;&gt;"")*(YEAR($A34)&lt;'入力'!$C$16),'入力'!$C$15,'入力'!$C$14)),'入力'!D147))</f>
        <v/>
      </c>
      <c r="I34" s="27">
        <f>IF($A34="","",'入力'!C147+'入力'!E147)</f>
        <v/>
      </c>
      <c r="J34" s="27">
        <f>IF($A34="","",SUMIFS('しくみ_児童手当'!$I$9:$I$802,'しくみ_児童手当'!$A$9:$A$802,$A34))</f>
        <v/>
      </c>
      <c r="K34" s="27">
        <f>IF($A34="","",'入力'!F147)</f>
        <v/>
      </c>
      <c r="L34" s="38">
        <f>IF($A34="",DATE(9999,12,31),IF(ROUND(E34,0)&lt;0,$A34,DATE(9999,12,31)))</f>
        <v/>
      </c>
    </row>
    <row r="35">
      <c r="A35" s="37">
        <f>IF('入力'!A148="","",'入力'!A148)</f>
        <v/>
      </c>
      <c r="B35" s="26">
        <f>IF($A35="","",SUM(G35:K35))</f>
        <v/>
      </c>
      <c r="C35" s="27">
        <f>IF($A35="","",IF('入力'!$B$116&lt;&gt;"",'入力'!$B$116,IFERROR((INDEX('年ごとの表'!$B$30:$BO$30,MATCH(YEAR($A35),'年ごとの表'!$B$1:$BO$1,0))-INDEX('年ごとの表'!$B$29:$BO$29,MATCH(YEAR($A35),'年ごとの表'!$B$1:$BO$1,0)))/12,0)))</f>
        <v/>
      </c>
      <c r="D35" s="26">
        <f>IF($A35="","",B35-C35)</f>
        <v/>
      </c>
      <c r="E35" s="35">
        <f>IF($A35="","",E34+D35)</f>
        <v/>
      </c>
      <c r="F35" s="5">
        <f>IF($A35="","",IF(ROUND(E35,0)&lt;0,"足りない",IF(ROUND(E35,0)&lt;ROUND($B$3,0),"手元が少ない","")))</f>
        <v/>
      </c>
      <c r="G35" s="27">
        <f>IF($A35="","",IF('入力'!B148="",IF(YEAR($A35)&gt;='入力'!$B$24,0,IF(('入力'!$B$15&lt;&gt;"")*(YEAR($A35)&lt;'入力'!$B$16),'入力'!$B$15,'入力'!$B$14)),'入力'!B148))</f>
        <v/>
      </c>
      <c r="H35" s="27">
        <f>IF($A35="","",IF('入力'!D148="",IF(YEAR($A35)&gt;='入力'!$C$24,0,IF(('入力'!$C$15&lt;&gt;"")*(YEAR($A35)&lt;'入力'!$C$16),'入力'!$C$15,'入力'!$C$14)),'入力'!D148))</f>
        <v/>
      </c>
      <c r="I35" s="27">
        <f>IF($A35="","",'入力'!C148+'入力'!E148)</f>
        <v/>
      </c>
      <c r="J35" s="27">
        <f>IF($A35="","",SUMIFS('しくみ_児童手当'!$I$9:$I$802,'しくみ_児童手当'!$A$9:$A$802,$A35))</f>
        <v/>
      </c>
      <c r="K35" s="27">
        <f>IF($A35="","",'入力'!F148)</f>
        <v/>
      </c>
      <c r="L35" s="38">
        <f>IF($A35="",DATE(9999,12,31),IF(ROUND(E35,0)&lt;0,$A35,DATE(9999,12,31)))</f>
        <v/>
      </c>
    </row>
    <row r="36">
      <c r="A36" s="37">
        <f>IF('入力'!A149="","",'入力'!A149)</f>
        <v/>
      </c>
      <c r="B36" s="26">
        <f>IF($A36="","",SUM(G36:K36))</f>
        <v/>
      </c>
      <c r="C36" s="27">
        <f>IF($A36="","",IF('入力'!$B$116&lt;&gt;"",'入力'!$B$116,IFERROR((INDEX('年ごとの表'!$B$30:$BO$30,MATCH(YEAR($A36),'年ごとの表'!$B$1:$BO$1,0))-INDEX('年ごとの表'!$B$29:$BO$29,MATCH(YEAR($A36),'年ごとの表'!$B$1:$BO$1,0)))/12,0)))</f>
        <v/>
      </c>
      <c r="D36" s="26">
        <f>IF($A36="","",B36-C36)</f>
        <v/>
      </c>
      <c r="E36" s="35">
        <f>IF($A36="","",E35+D36)</f>
        <v/>
      </c>
      <c r="F36" s="5">
        <f>IF($A36="","",IF(ROUND(E36,0)&lt;0,"足りない",IF(ROUND(E36,0)&lt;ROUND($B$3,0),"手元が少ない","")))</f>
        <v/>
      </c>
      <c r="G36" s="27">
        <f>IF($A36="","",IF('入力'!B149="",IF(YEAR($A36)&gt;='入力'!$B$24,0,IF(('入力'!$B$15&lt;&gt;"")*(YEAR($A36)&lt;'入力'!$B$16),'入力'!$B$15,'入力'!$B$14)),'入力'!B149))</f>
        <v/>
      </c>
      <c r="H36" s="27">
        <f>IF($A36="","",IF('入力'!D149="",IF(YEAR($A36)&gt;='入力'!$C$24,0,IF(('入力'!$C$15&lt;&gt;"")*(YEAR($A36)&lt;'入力'!$C$16),'入力'!$C$15,'入力'!$C$14)),'入力'!D149))</f>
        <v/>
      </c>
      <c r="I36" s="27">
        <f>IF($A36="","",'入力'!C149+'入力'!E149)</f>
        <v/>
      </c>
      <c r="J36" s="27">
        <f>IF($A36="","",SUMIFS('しくみ_児童手当'!$I$9:$I$802,'しくみ_児童手当'!$A$9:$A$802,$A36))</f>
        <v/>
      </c>
      <c r="K36" s="27">
        <f>IF($A36="","",'入力'!F149)</f>
        <v/>
      </c>
      <c r="L36" s="38">
        <f>IF($A36="",DATE(9999,12,31),IF(ROUND(E36,0)&lt;0,$A36,DATE(9999,12,31)))</f>
        <v/>
      </c>
    </row>
    <row r="37">
      <c r="A37" s="37">
        <f>IF('入力'!A150="","",'入力'!A150)</f>
        <v/>
      </c>
      <c r="B37" s="26">
        <f>IF($A37="","",SUM(G37:K37))</f>
        <v/>
      </c>
      <c r="C37" s="27">
        <f>IF($A37="","",IF('入力'!$B$116&lt;&gt;"",'入力'!$B$116,IFERROR((INDEX('年ごとの表'!$B$30:$BO$30,MATCH(YEAR($A37),'年ごとの表'!$B$1:$BO$1,0))-INDEX('年ごとの表'!$B$29:$BO$29,MATCH(YEAR($A37),'年ごとの表'!$B$1:$BO$1,0)))/12,0)))</f>
        <v/>
      </c>
      <c r="D37" s="26">
        <f>IF($A37="","",B37-C37)</f>
        <v/>
      </c>
      <c r="E37" s="35">
        <f>IF($A37="","",E36+D37)</f>
        <v/>
      </c>
      <c r="F37" s="5">
        <f>IF($A37="","",IF(ROUND(E37,0)&lt;0,"足りない",IF(ROUND(E37,0)&lt;ROUND($B$3,0),"手元が少ない","")))</f>
        <v/>
      </c>
      <c r="G37" s="27">
        <f>IF($A37="","",IF('入力'!B150="",IF(YEAR($A37)&gt;='入力'!$B$24,0,IF(('入力'!$B$15&lt;&gt;"")*(YEAR($A37)&lt;'入力'!$B$16),'入力'!$B$15,'入力'!$B$14)),'入力'!B150))</f>
        <v/>
      </c>
      <c r="H37" s="27">
        <f>IF($A37="","",IF('入力'!D150="",IF(YEAR($A37)&gt;='入力'!$C$24,0,IF(('入力'!$C$15&lt;&gt;"")*(YEAR($A37)&lt;'入力'!$C$16),'入力'!$C$15,'入力'!$C$14)),'入力'!D150))</f>
        <v/>
      </c>
      <c r="I37" s="27">
        <f>IF($A37="","",'入力'!C150+'入力'!E150)</f>
        <v/>
      </c>
      <c r="J37" s="27">
        <f>IF($A37="","",SUMIFS('しくみ_児童手当'!$I$9:$I$802,'しくみ_児童手当'!$A$9:$A$802,$A37))</f>
        <v/>
      </c>
      <c r="K37" s="27">
        <f>IF($A37="","",'入力'!F150)</f>
        <v/>
      </c>
      <c r="L37" s="38">
        <f>IF($A37="",DATE(9999,12,31),IF(ROUND(E37,0)&lt;0,$A37,DATE(9999,12,31)))</f>
        <v/>
      </c>
    </row>
    <row r="38">
      <c r="A38" s="37">
        <f>IF('入力'!A151="","",'入力'!A151)</f>
        <v/>
      </c>
      <c r="B38" s="26">
        <f>IF($A38="","",SUM(G38:K38))</f>
        <v/>
      </c>
      <c r="C38" s="27">
        <f>IF($A38="","",IF('入力'!$B$116&lt;&gt;"",'入力'!$B$116,IFERROR((INDEX('年ごとの表'!$B$30:$BO$30,MATCH(YEAR($A38),'年ごとの表'!$B$1:$BO$1,0))-INDEX('年ごとの表'!$B$29:$BO$29,MATCH(YEAR($A38),'年ごとの表'!$B$1:$BO$1,0)))/12,0)))</f>
        <v/>
      </c>
      <c r="D38" s="26">
        <f>IF($A38="","",B38-C38)</f>
        <v/>
      </c>
      <c r="E38" s="35">
        <f>IF($A38="","",E37+D38)</f>
        <v/>
      </c>
      <c r="F38" s="5">
        <f>IF($A38="","",IF(ROUND(E38,0)&lt;0,"足りない",IF(ROUND(E38,0)&lt;ROUND($B$3,0),"手元が少ない","")))</f>
        <v/>
      </c>
      <c r="G38" s="27">
        <f>IF($A38="","",IF('入力'!B151="",IF(YEAR($A38)&gt;='入力'!$B$24,0,IF(('入力'!$B$15&lt;&gt;"")*(YEAR($A38)&lt;'入力'!$B$16),'入力'!$B$15,'入力'!$B$14)),'入力'!B151))</f>
        <v/>
      </c>
      <c r="H38" s="27">
        <f>IF($A38="","",IF('入力'!D151="",IF(YEAR($A38)&gt;='入力'!$C$24,0,IF(('入力'!$C$15&lt;&gt;"")*(YEAR($A38)&lt;'入力'!$C$16),'入力'!$C$15,'入力'!$C$14)),'入力'!D151))</f>
        <v/>
      </c>
      <c r="I38" s="27">
        <f>IF($A38="","",'入力'!C151+'入力'!E151)</f>
        <v/>
      </c>
      <c r="J38" s="27">
        <f>IF($A38="","",SUMIFS('しくみ_児童手当'!$I$9:$I$802,'しくみ_児童手当'!$A$9:$A$802,$A38))</f>
        <v/>
      </c>
      <c r="K38" s="27">
        <f>IF($A38="","",'入力'!F151)</f>
        <v/>
      </c>
      <c r="L38" s="38">
        <f>IF($A38="",DATE(9999,12,31),IF(ROUND(E38,0)&lt;0,$A38,DATE(9999,12,31)))</f>
        <v/>
      </c>
    </row>
    <row r="39">
      <c r="A39" s="37">
        <f>IF('入力'!A152="","",'入力'!A152)</f>
        <v/>
      </c>
      <c r="B39" s="26">
        <f>IF($A39="","",SUM(G39:K39))</f>
        <v/>
      </c>
      <c r="C39" s="27">
        <f>IF($A39="","",IF('入力'!$B$116&lt;&gt;"",'入力'!$B$116,IFERROR((INDEX('年ごとの表'!$B$30:$BO$30,MATCH(YEAR($A39),'年ごとの表'!$B$1:$BO$1,0))-INDEX('年ごとの表'!$B$29:$BO$29,MATCH(YEAR($A39),'年ごとの表'!$B$1:$BO$1,0)))/12,0)))</f>
        <v/>
      </c>
      <c r="D39" s="26">
        <f>IF($A39="","",B39-C39)</f>
        <v/>
      </c>
      <c r="E39" s="35">
        <f>IF($A39="","",E38+D39)</f>
        <v/>
      </c>
      <c r="F39" s="5">
        <f>IF($A39="","",IF(ROUND(E39,0)&lt;0,"足りない",IF(ROUND(E39,0)&lt;ROUND($B$3,0),"手元が少ない","")))</f>
        <v/>
      </c>
      <c r="G39" s="27">
        <f>IF($A39="","",IF('入力'!B152="",IF(YEAR($A39)&gt;='入力'!$B$24,0,IF(('入力'!$B$15&lt;&gt;"")*(YEAR($A39)&lt;'入力'!$B$16),'入力'!$B$15,'入力'!$B$14)),'入力'!B152))</f>
        <v/>
      </c>
      <c r="H39" s="27">
        <f>IF($A39="","",IF('入力'!D152="",IF(YEAR($A39)&gt;='入力'!$C$24,0,IF(('入力'!$C$15&lt;&gt;"")*(YEAR($A39)&lt;'入力'!$C$16),'入力'!$C$15,'入力'!$C$14)),'入力'!D152))</f>
        <v/>
      </c>
      <c r="I39" s="27">
        <f>IF($A39="","",'入力'!C152+'入力'!E152)</f>
        <v/>
      </c>
      <c r="J39" s="27">
        <f>IF($A39="","",SUMIFS('しくみ_児童手当'!$I$9:$I$802,'しくみ_児童手当'!$A$9:$A$802,$A39))</f>
        <v/>
      </c>
      <c r="K39" s="27">
        <f>IF($A39="","",'入力'!F152)</f>
        <v/>
      </c>
      <c r="L39" s="38">
        <f>IF($A39="",DATE(9999,12,31),IF(ROUND(E39,0)&lt;0,$A39,DATE(9999,12,31)))</f>
        <v/>
      </c>
    </row>
    <row r="40">
      <c r="A40" s="37">
        <f>IF('入力'!A153="","",'入力'!A153)</f>
        <v/>
      </c>
      <c r="B40" s="26">
        <f>IF($A40="","",SUM(G40:K40))</f>
        <v/>
      </c>
      <c r="C40" s="27">
        <f>IF($A40="","",IF('入力'!$B$116&lt;&gt;"",'入力'!$B$116,IFERROR((INDEX('年ごとの表'!$B$30:$BO$30,MATCH(YEAR($A40),'年ごとの表'!$B$1:$BO$1,0))-INDEX('年ごとの表'!$B$29:$BO$29,MATCH(YEAR($A40),'年ごとの表'!$B$1:$BO$1,0)))/12,0)))</f>
        <v/>
      </c>
      <c r="D40" s="26">
        <f>IF($A40="","",B40-C40)</f>
        <v/>
      </c>
      <c r="E40" s="35">
        <f>IF($A40="","",E39+D40)</f>
        <v/>
      </c>
      <c r="F40" s="5">
        <f>IF($A40="","",IF(ROUND(E40,0)&lt;0,"足りない",IF(ROUND(E40,0)&lt;ROUND($B$3,0),"手元が少ない","")))</f>
        <v/>
      </c>
      <c r="G40" s="27">
        <f>IF($A40="","",IF('入力'!B153="",IF(YEAR($A40)&gt;='入力'!$B$24,0,IF(('入力'!$B$15&lt;&gt;"")*(YEAR($A40)&lt;'入力'!$B$16),'入力'!$B$15,'入力'!$B$14)),'入力'!B153))</f>
        <v/>
      </c>
      <c r="H40" s="27">
        <f>IF($A40="","",IF('入力'!D153="",IF(YEAR($A40)&gt;='入力'!$C$24,0,IF(('入力'!$C$15&lt;&gt;"")*(YEAR($A40)&lt;'入力'!$C$16),'入力'!$C$15,'入力'!$C$14)),'入力'!D153))</f>
        <v/>
      </c>
      <c r="I40" s="27">
        <f>IF($A40="","",'入力'!C153+'入力'!E153)</f>
        <v/>
      </c>
      <c r="J40" s="27">
        <f>IF($A40="","",SUMIFS('しくみ_児童手当'!$I$9:$I$802,'しくみ_児童手当'!$A$9:$A$802,$A40))</f>
        <v/>
      </c>
      <c r="K40" s="27">
        <f>IF($A40="","",'入力'!F153)</f>
        <v/>
      </c>
      <c r="L40" s="38">
        <f>IF($A40="",DATE(9999,12,31),IF(ROUND(E40,0)&lt;0,$A40,DATE(9999,12,31)))</f>
        <v/>
      </c>
    </row>
    <row r="42" ht="30" customHeight="1">
      <c r="A42" s="39" t="inlineStr">
        <is>
          <t>手元が一番少ない月</t>
        </is>
      </c>
      <c r="B42" s="40">
        <f>IFERROR(YEAR(INDEX(A5:A40,MATCH(MIN(E5:E40),E5:E40,0)))&amp;"年"&amp;MONTH(INDEX(A5:A40,MATCH(MIN(E5:E40),E5:E40,0)))&amp;"月","")</f>
        <v/>
      </c>
    </row>
    <row r="43" ht="30" customHeight="1">
      <c r="A43" s="39" t="inlineStr">
        <is>
          <t>その月の手元</t>
        </is>
      </c>
      <c r="B43" s="41">
        <f>MIN(E5:E40)</f>
        <v/>
      </c>
    </row>
    <row r="44" ht="30" customHeight="1">
      <c r="A44" s="39" t="inlineStr">
        <is>
          <t>足りなくなる月</t>
        </is>
      </c>
      <c r="B44" s="40">
        <f>IF(MIN(L5:L40)=DATE(9999,12,31),"なし",YEAR(MIN(L5:L40))&amp;"年"&amp;MONTH(MIN(L5:L40))&amp;"月")</f>
        <v/>
      </c>
    </row>
  </sheetData>
  <conditionalFormatting sqref="E5:E40">
    <cfRule type="expression" priority="1" dxfId="1" stopIfTrue="0">
      <formula>ROUND(E5,0)&lt;0</formula>
    </cfRule>
    <cfRule type="expression" priority="2" dxfId="2" stopIfTrue="0">
      <formula>(ROUND(E5,0)&gt;=0)*(ROUND(E5,0)&lt;ROUND($B$3,0))</formula>
    </cfRule>
  </conditionalFormatting>
  <conditionalFormatting sqref="F5:F40">
    <cfRule type="expression" priority="3" dxfId="0" stopIfTrue="0">
      <formula>F5&lt;&gt;""</formula>
    </cfRule>
  </conditionalFormatting>
  <conditionalFormatting sqref="B43">
    <cfRule type="expression" priority="4" dxfId="1" stopIfTrue="0">
      <formula>ROUND(B43,0)&lt;0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41"/>
  <sheetViews>
    <sheetView tabSelected="0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実績とくらべる</t>
        </is>
      </c>
    </row>
    <row r="2">
      <c r="A2" s="5" t="inlineStr">
        <is>
          <t>支出管理表の1行を「入力」の実績に値のみで貼ると出ます。</t>
        </is>
      </c>
    </row>
    <row r="3">
      <c r="A3" s="5" t="inlineStr">
        <is>
          <t>見る年</t>
        </is>
      </c>
      <c r="B3" s="42">
        <f>IF(MAX('入力'!$A$157:$A$161)=0,"",MAX('入力'!$A$157:$A$161))</f>
        <v/>
      </c>
      <c r="C3" s="19">
        <f>IF(B3="","実績がまだありません","")</f>
        <v/>
      </c>
    </row>
    <row r="4">
      <c r="A4" s="5" t="inlineStr">
        <is>
          <t>入力済みの月数</t>
        </is>
      </c>
      <c r="B4" s="18">
        <f>IFERROR(INDEX('入力'!$B$157:$B$161,MATCH(B3,'入力'!$A$157:$A$161,0)),0)</f>
        <v/>
      </c>
    </row>
    <row r="5" ht="45" customHeight="1">
      <c r="A5" s="2" t="inlineStr">
        <is>
          <t>見込み①＝月の平均×12。見込み②＝実績＋残りの月は計画（こちらが目安）</t>
        </is>
      </c>
    </row>
    <row r="6">
      <c r="A6" s="3" t="inlineStr">
        <is>
          <t>■ 入ったお金</t>
        </is>
      </c>
      <c r="B6" s="10" t="n"/>
    </row>
    <row r="7">
      <c r="A7" s="5" t="inlineStr">
        <is>
          <t>実績（ここまで）</t>
        </is>
      </c>
      <c r="B7" s="27">
        <f>IFERROR(INDEX('入力'!$C$157:$C$161,MATCH($B$3,'入力'!$A$157:$A$161,0)),"")</f>
        <v/>
      </c>
    </row>
    <row r="8">
      <c r="A8" s="5" t="inlineStr">
        <is>
          <t>1年の見込み①</t>
        </is>
      </c>
      <c r="B8" s="26">
        <f>IF(($B$4=0)+(B7=""),"",B7/$B$4*12)</f>
        <v/>
      </c>
    </row>
    <row r="9">
      <c r="A9" s="5" t="inlineStr">
        <is>
          <t>1年の見込み②</t>
        </is>
      </c>
      <c r="B9" s="35">
        <f>IF(($B$4=0)+(B7="")+(B10=""),"",B7+B10*(12-$B$4)/12)</f>
        <v/>
      </c>
    </row>
    <row r="10">
      <c r="A10" s="5" t="inlineStr">
        <is>
          <t>計画</t>
        </is>
      </c>
      <c r="B10" s="27">
        <f>IFERROR(INDEX('年ごとの表'!$B$21:$BO$21,MATCH($B$3,'年ごとの表'!$B$1:$BO$1,0)),"")</f>
        <v/>
      </c>
    </row>
    <row r="11">
      <c r="A11" s="5" t="inlineStr">
        <is>
          <t>計画より（＋は良い）</t>
        </is>
      </c>
      <c r="B11" s="35">
        <f>IF((B9="")+(B10=""),"",B9-B10)</f>
        <v/>
      </c>
    </row>
    <row r="12">
      <c r="A12" s="3" t="inlineStr">
        <is>
          <t>■ 出たお金</t>
        </is>
      </c>
      <c r="B12" s="10" t="n"/>
    </row>
    <row r="13">
      <c r="A13" s="5" t="inlineStr">
        <is>
          <t>実績（ここまで）</t>
        </is>
      </c>
      <c r="B13" s="27">
        <f>IFERROR(INDEX('入力'!$D$157:$D$161,MATCH($B$3,'入力'!$A$157:$A$161,0)),"")</f>
        <v/>
      </c>
    </row>
    <row r="14">
      <c r="A14" s="5" t="inlineStr">
        <is>
          <t>1年の見込み①</t>
        </is>
      </c>
      <c r="B14" s="26">
        <f>IF(($B$4=0)+(B13=""),"",B13/$B$4*12)</f>
        <v/>
      </c>
    </row>
    <row r="15">
      <c r="A15" s="5" t="inlineStr">
        <is>
          <t>1年の見込み②</t>
        </is>
      </c>
      <c r="B15" s="35">
        <f>IF(($B$4=0)+(B13="")+(B16=""),"",B13+B16*(12-$B$4)/12)</f>
        <v/>
      </c>
    </row>
    <row r="16">
      <c r="A16" s="5" t="inlineStr">
        <is>
          <t>計画</t>
        </is>
      </c>
      <c r="B16" s="27">
        <f>IFERROR(INDEX('年ごとの表'!$B$30:$BO$30,MATCH($B$3,'年ごとの表'!$B$1:$BO$1,0)),"")</f>
        <v/>
      </c>
    </row>
    <row r="17">
      <c r="A17" s="5" t="inlineStr">
        <is>
          <t>計画より（＋は良い）</t>
        </is>
      </c>
      <c r="B17" s="35">
        <f>IF((B15="")+(B16=""),"",B16-B15)</f>
        <v/>
      </c>
    </row>
    <row r="18">
      <c r="A18" s="3" t="inlineStr">
        <is>
          <t>■ 収支</t>
        </is>
      </c>
      <c r="B18" s="10" t="n"/>
    </row>
    <row r="19">
      <c r="A19" s="5" t="inlineStr">
        <is>
          <t>実績（ここまで）</t>
        </is>
      </c>
      <c r="B19" s="26">
        <f>IF((B7="")+(B13=""),"",B7-B13)</f>
        <v/>
      </c>
    </row>
    <row r="20">
      <c r="A20" s="5" t="inlineStr">
        <is>
          <t>1年の見込み①</t>
        </is>
      </c>
      <c r="B20" s="26">
        <f>IF(($B$4=0)+(B19=""),"",B19/$B$4*12)</f>
        <v/>
      </c>
    </row>
    <row r="21">
      <c r="A21" s="5" t="inlineStr">
        <is>
          <t>1年の見込み②</t>
        </is>
      </c>
      <c r="B21" s="35">
        <f>IF(($B$4=0)+(B19="")+(B22=""),"",B19+B22*(12-$B$4)/12)</f>
        <v/>
      </c>
    </row>
    <row r="22">
      <c r="A22" s="5" t="inlineStr">
        <is>
          <t>計画</t>
        </is>
      </c>
      <c r="B22" s="27">
        <f>IFERROR(INDEX('年ごとの表'!$B$31:$BO$31,MATCH($B$3,'年ごとの表'!$B$1:$BO$1,0)),"")</f>
        <v/>
      </c>
    </row>
    <row r="23">
      <c r="A23" s="5" t="inlineStr">
        <is>
          <t>計画より（＋は良い）</t>
        </is>
      </c>
      <c r="B23" s="35">
        <f>IF((B21="")+(B22=""),"",B21-B22)</f>
        <v/>
      </c>
    </row>
    <row r="24">
      <c r="A24" s="3" t="inlineStr">
        <is>
          <t>■ 貯める・増やす</t>
        </is>
      </c>
      <c r="B24" s="10" t="n"/>
    </row>
    <row r="25">
      <c r="A25" s="5" t="inlineStr">
        <is>
          <t>実績（ここまで）</t>
        </is>
      </c>
      <c r="B25" s="27">
        <f>IFERROR(INDEX('入力'!$E$157:$E$161,MATCH($B$3,'入力'!$A$157:$A$161,0)),"")</f>
        <v/>
      </c>
    </row>
    <row r="26">
      <c r="A26" s="5" t="inlineStr">
        <is>
          <t>1年の見込み①</t>
        </is>
      </c>
      <c r="B26" s="26">
        <f>IF(($B$4=0)+(B25=""),"",B25/$B$4*12)</f>
        <v/>
      </c>
    </row>
    <row r="27">
      <c r="A27" s="5" t="inlineStr">
        <is>
          <t>1年の見込み②</t>
        </is>
      </c>
      <c r="B27" s="35">
        <f>IF(($B$4=0)+(B25="")+(B28=""),"",B25+B28*(12-$B$4)/12)</f>
        <v/>
      </c>
    </row>
    <row r="28">
      <c r="A28" s="5" t="inlineStr">
        <is>
          <t>計画</t>
        </is>
      </c>
      <c r="B28" s="27">
        <f>IFERROR(INDEX('年ごとの表'!$B$33:$BO$33,MATCH($B$3,'年ごとの表'!$B$1:$BO$1,0)),"")</f>
        <v/>
      </c>
    </row>
    <row r="29">
      <c r="A29" s="5" t="inlineStr">
        <is>
          <t>計画より（＋は良い）</t>
        </is>
      </c>
      <c r="B29" s="35">
        <f>IF((B27="")+(B28=""),"",B27-B28)</f>
        <v/>
      </c>
    </row>
    <row r="30">
      <c r="A30" s="3" t="inlineStr">
        <is>
          <t>■ 金融資産</t>
        </is>
      </c>
      <c r="B30" s="10" t="n"/>
    </row>
    <row r="31">
      <c r="A31" s="5" t="inlineStr">
        <is>
          <t>実績（最後の月末）</t>
        </is>
      </c>
      <c r="B31" s="27">
        <f>IFERROR(INDEX('入力'!$F$157:$F$161,MATCH($B$3,'入力'!$A$157:$A$161,0)),"")</f>
        <v/>
      </c>
    </row>
    <row r="32">
      <c r="A32" s="5" t="inlineStr">
        <is>
          <t>計画（年末）</t>
        </is>
      </c>
      <c r="B32" s="27">
        <f>IFERROR(INDEX('年ごとの表'!$B$37:$BO$37,MATCH($B$3,'年ごとの表'!$B$1:$BO$1,0)),"")</f>
        <v/>
      </c>
    </row>
    <row r="33">
      <c r="A33" s="5" t="inlineStr">
        <is>
          <t>計画より（＋は良い）</t>
        </is>
      </c>
      <c r="B33" s="35">
        <f>IF((B31="")+(B32=""),"",B31-B32)</f>
        <v/>
      </c>
    </row>
    <row r="34">
      <c r="A34" s="5" t="inlineStr">
        <is>
          <t>実績は最後の月末、計画は年末の値です（時期がちがいます）。</t>
        </is>
      </c>
    </row>
    <row r="35">
      <c r="A35" s="3" t="inlineStr">
        <is>
          <t>■ 年ごとのくらべ</t>
        </is>
      </c>
      <c r="B35" s="10" t="n"/>
      <c r="C35" s="10" t="n"/>
      <c r="D35" s="10" t="n"/>
      <c r="E35" s="10" t="n"/>
      <c r="F35" s="10" t="n"/>
    </row>
    <row r="36">
      <c r="A36" s="20" t="inlineStr">
        <is>
          <t>年</t>
        </is>
      </c>
      <c r="B36" s="20" t="inlineStr">
        <is>
          <t>月数</t>
        </is>
      </c>
      <c r="C36" s="20" t="inlineStr">
        <is>
          <t>入った 実績</t>
        </is>
      </c>
      <c r="D36" s="20" t="inlineStr">
        <is>
          <t>入った 計画</t>
        </is>
      </c>
      <c r="E36" s="20" t="inlineStr">
        <is>
          <t>出た 実績</t>
        </is>
      </c>
      <c r="F36" s="20" t="inlineStr">
        <is>
          <t>出た 計画</t>
        </is>
      </c>
    </row>
    <row r="37">
      <c r="A37" s="18">
        <f>IF('入力'!A157="","",'入力'!A157)</f>
        <v/>
      </c>
      <c r="B37" s="18">
        <f>IF(A37="","",'入力'!B157)</f>
        <v/>
      </c>
      <c r="C37" s="27">
        <f>IF(A37="","",'入力'!C157)</f>
        <v/>
      </c>
      <c r="D37" s="27">
        <f>IF(A37="","",IFERROR(INDEX('年ごとの表'!$B$21:$BO$21,MATCH(A37,'年ごとの表'!$B$1:$BO$1,0)),""))</f>
        <v/>
      </c>
      <c r="E37" s="27">
        <f>IF(A37="","",'入力'!D157)</f>
        <v/>
      </c>
      <c r="F37" s="27">
        <f>IF(A37="","",IFERROR(INDEX('年ごとの表'!$B$30:$BO$30,MATCH(A37,'年ごとの表'!$B$1:$BO$1,0)),""))</f>
        <v/>
      </c>
    </row>
    <row r="38">
      <c r="A38" s="18">
        <f>IF('入力'!A158="","",'入力'!A158)</f>
        <v/>
      </c>
      <c r="B38" s="18">
        <f>IF(A38="","",'入力'!B158)</f>
        <v/>
      </c>
      <c r="C38" s="27">
        <f>IF(A38="","",'入力'!C158)</f>
        <v/>
      </c>
      <c r="D38" s="27">
        <f>IF(A38="","",IFERROR(INDEX('年ごとの表'!$B$21:$BO$21,MATCH(A38,'年ごとの表'!$B$1:$BO$1,0)),""))</f>
        <v/>
      </c>
      <c r="E38" s="27">
        <f>IF(A38="","",'入力'!D158)</f>
        <v/>
      </c>
      <c r="F38" s="27">
        <f>IF(A38="","",IFERROR(INDEX('年ごとの表'!$B$30:$BO$30,MATCH(A38,'年ごとの表'!$B$1:$BO$1,0)),""))</f>
        <v/>
      </c>
    </row>
    <row r="39">
      <c r="A39" s="18">
        <f>IF('入力'!A159="","",'入力'!A159)</f>
        <v/>
      </c>
      <c r="B39" s="18">
        <f>IF(A39="","",'入力'!B159)</f>
        <v/>
      </c>
      <c r="C39" s="27">
        <f>IF(A39="","",'入力'!C159)</f>
        <v/>
      </c>
      <c r="D39" s="27">
        <f>IF(A39="","",IFERROR(INDEX('年ごとの表'!$B$21:$BO$21,MATCH(A39,'年ごとの表'!$B$1:$BO$1,0)),""))</f>
        <v/>
      </c>
      <c r="E39" s="27">
        <f>IF(A39="","",'入力'!D159)</f>
        <v/>
      </c>
      <c r="F39" s="27">
        <f>IF(A39="","",IFERROR(INDEX('年ごとの表'!$B$30:$BO$30,MATCH(A39,'年ごとの表'!$B$1:$BO$1,0)),""))</f>
        <v/>
      </c>
    </row>
    <row r="40">
      <c r="A40" s="18">
        <f>IF('入力'!A160="","",'入力'!A160)</f>
        <v/>
      </c>
      <c r="B40" s="18">
        <f>IF(A40="","",'入力'!B160)</f>
        <v/>
      </c>
      <c r="C40" s="27">
        <f>IF(A40="","",'入力'!C160)</f>
        <v/>
      </c>
      <c r="D40" s="27">
        <f>IF(A40="","",IFERROR(INDEX('年ごとの表'!$B$21:$BO$21,MATCH(A40,'年ごとの表'!$B$1:$BO$1,0)),""))</f>
        <v/>
      </c>
      <c r="E40" s="27">
        <f>IF(A40="","",'入力'!D160)</f>
        <v/>
      </c>
      <c r="F40" s="27">
        <f>IF(A40="","",IFERROR(INDEX('年ごとの表'!$B$30:$BO$30,MATCH(A40,'年ごとの表'!$B$1:$BO$1,0)),""))</f>
        <v/>
      </c>
    </row>
    <row r="41">
      <c r="A41" s="18">
        <f>IF('入力'!A161="","",'入力'!A161)</f>
        <v/>
      </c>
      <c r="B41" s="18">
        <f>IF(A41="","",'入力'!B161)</f>
        <v/>
      </c>
      <c r="C41" s="27">
        <f>IF(A41="","",'入力'!C161)</f>
        <v/>
      </c>
      <c r="D41" s="27">
        <f>IF(A41="","",IFERROR(INDEX('年ごとの表'!$B$21:$BO$21,MATCH(A41,'年ごとの表'!$B$1:$BO$1,0)),""))</f>
        <v/>
      </c>
      <c r="E41" s="27">
        <f>IF(A41="","",'入力'!D161)</f>
        <v/>
      </c>
      <c r="F41" s="27">
        <f>IF(A41="","",IFERROR(INDEX('年ごとの表'!$B$30:$BO$30,MATCH(A41,'年ごとの表'!$B$1:$BO$1,0)),""))</f>
        <v/>
      </c>
    </row>
  </sheetData>
  <conditionalFormatting sqref="B11">
    <cfRule type="expression" priority="1" dxfId="1" stopIfTrue="0">
      <formula>(B11&lt;&gt;"")*(B11&lt;0)</formula>
    </cfRule>
  </conditionalFormatting>
  <conditionalFormatting sqref="B17">
    <cfRule type="expression" priority="2" dxfId="1" stopIfTrue="0">
      <formula>(B17&lt;&gt;"")*(B17&lt;0)</formula>
    </cfRule>
  </conditionalFormatting>
  <conditionalFormatting sqref="B23">
    <cfRule type="expression" priority="3" dxfId="1" stopIfTrue="0">
      <formula>(B23&lt;&gt;"")*(B23&lt;0)</formula>
    </cfRule>
  </conditionalFormatting>
  <conditionalFormatting sqref="B29">
    <cfRule type="expression" priority="4" dxfId="1" stopIfTrue="0">
      <formula>(B29&lt;&gt;"")*(B29&lt;0)</formula>
    </cfRule>
  </conditionalFormatting>
  <conditionalFormatting sqref="B33">
    <cfRule type="expression" priority="5" dxfId="1" stopIfTrue="0">
      <formula>(B33&lt;&gt;"")*(B33&lt;0)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808080"/>
    <outlinePr summaryBelow="1" summaryRight="1"/>
    <pageSetUpPr/>
  </sheetPr>
  <dimension ref="A1:E51"/>
  <sheetViews>
    <sheetView tabSelected="0"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60" customWidth="1" min="5" max="5"/>
  </cols>
  <sheetData>
    <row r="1">
      <c r="A1" s="1" t="inlineStr">
        <is>
          <t>決まりの表（公式の数字）</t>
        </is>
      </c>
      <c r="E1" s="5" t="inlineStr">
        <is>
          <t>新しい数字が出た時だけ書きかえる</t>
        </is>
      </c>
    </row>
    <row r="4">
      <c r="A4" s="3" t="inlineStr">
        <is>
          <t>■ 児童手当（2024年10月分から）</t>
        </is>
      </c>
      <c r="B4" s="10" t="n"/>
      <c r="C4" s="10" t="n"/>
      <c r="D4" s="10" t="n"/>
      <c r="E4" s="10" t="n"/>
    </row>
    <row r="5">
      <c r="A5" s="5" t="inlineStr">
        <is>
          <t>3歳未満（1人目・2人目）</t>
        </is>
      </c>
      <c r="B5" s="43" t="n">
        <v>15000</v>
      </c>
      <c r="E5" s="2" t="inlineStr">
        <is>
          <t>円／月</t>
        </is>
      </c>
    </row>
    <row r="6">
      <c r="A6" s="5" t="inlineStr">
        <is>
          <t>3歳から高校生年代（1人目・2人目）</t>
        </is>
      </c>
      <c r="B6" s="43" t="n">
        <v>10000</v>
      </c>
      <c r="E6" s="2" t="inlineStr">
        <is>
          <t>円／月</t>
        </is>
      </c>
    </row>
    <row r="7">
      <c r="A7" s="5" t="inlineStr">
        <is>
          <t>3人目から</t>
        </is>
      </c>
      <c r="B7" s="43" t="n">
        <v>30000</v>
      </c>
      <c r="E7" s="2" t="inlineStr">
        <is>
          <t>年齢にかかわらず。円／月</t>
        </is>
      </c>
    </row>
    <row r="8" ht="60" customHeight="1">
      <c r="A8" s="5" t="inlineStr">
        <is>
          <t>3歳未満の額の最後の月</t>
        </is>
      </c>
      <c r="B8" s="44" t="n">
        <v>36</v>
      </c>
      <c r="E8" s="2" t="inlineStr">
        <is>
          <t>生まれた月から何か月後まで（＝3歳の誕生月まで）。児童手当法 第6条・第9条第3項（額が減る時は、その事由が生じた月の翌月から）で確かめた。https://laws.e-gov.go.jp/law/346AC0000000073</t>
        </is>
      </c>
    </row>
    <row r="9" ht="30" customHeight="1">
      <c r="A9" s="5" t="inlineStr">
        <is>
          <t>支給の始まり</t>
        </is>
      </c>
      <c r="B9" s="7" t="inlineStr">
        <is>
          <t>生まれた月の次の月の分から</t>
        </is>
      </c>
      <c r="E9" s="2" t="inlineStr">
        <is>
          <t>申請が間に合った時（出生の翌日から15日以内）。児童手当法 第8条</t>
        </is>
      </c>
    </row>
    <row r="10">
      <c r="A10" s="5" t="inlineStr">
        <is>
          <t>高校生年代の終わり（歳）</t>
        </is>
      </c>
      <c r="B10" s="44" t="n">
        <v>18</v>
      </c>
      <c r="E10" s="2" t="inlineStr">
        <is>
          <t>18歳になった後の最初の3月まで</t>
        </is>
      </c>
    </row>
    <row r="11" ht="30" customHeight="1">
      <c r="A11" s="5" t="inlineStr">
        <is>
          <t>3人目の数え方（歳）</t>
        </is>
      </c>
      <c r="B11" s="44" t="n">
        <v>22</v>
      </c>
      <c r="E11" s="2" t="inlineStr">
        <is>
          <t>上の子は22歳になった後の最初の3月まで数える。親が生活費を出している時。届出（確認書）が要る</t>
        </is>
      </c>
    </row>
    <row r="12">
      <c r="A12" s="5" t="inlineStr">
        <is>
          <t>振り込まれる月</t>
        </is>
      </c>
      <c r="B12" s="44" t="n">
        <v>2</v>
      </c>
      <c r="E12" s="2" t="inlineStr">
        <is>
          <t>前の月までの2か月分（例 6月に4月・5月分）</t>
        </is>
      </c>
    </row>
    <row r="13">
      <c r="B13" s="44" t="n">
        <v>4</v>
      </c>
    </row>
    <row r="14">
      <c r="B14" s="44" t="n">
        <v>6</v>
      </c>
    </row>
    <row r="15">
      <c r="B15" s="44" t="n">
        <v>8</v>
      </c>
    </row>
    <row r="16">
      <c r="B16" s="44" t="n">
        <v>10</v>
      </c>
    </row>
    <row r="17">
      <c r="B17" s="44" t="n">
        <v>12</v>
      </c>
    </row>
    <row r="18">
      <c r="A18" s="5" t="inlineStr">
        <is>
          <t>所得制限</t>
        </is>
      </c>
      <c r="B18" s="7" t="inlineStr">
        <is>
          <t>なし</t>
        </is>
      </c>
      <c r="E18" s="2" t="inlineStr">
        <is>
          <t>2024年10月分から撤廃</t>
        </is>
      </c>
    </row>
    <row r="19" ht="195" customHeight="1">
      <c r="A19" s="5" t="inlineStr">
        <is>
          <t>出典</t>
        </is>
      </c>
      <c r="E19" s="2" t="inlineStr">
        <is>
          <t>https://www.cfa.go.jp/policies/kokoseido/jidouteate/annai
https://www.cfa.go.jp/policies/kokoseido/jidouteate/mottoouen
https://www.cfa.go.jp/policies/kokoseido/jidouteate/faq/ippan
https://www.cfa.go.jp/assets/contents/node/basic_page/field_ref_resources/c9d07fdc-1873-4b62-ba35-b38a62a471a6/9f5267a3/20250213_policies_kokoseido_jidouteate_annai_05.pdf
https://www.cfa.go.jp/assets/contents/node/basic_page/field_ref_resources/6a83b8eb-4e0e-4754-b96d-c83e66a6ac81/e935b433/20240809_policies_kokoseido_jidouteate_mottoouen_04.pdf
https://laws.e-gov.go.jp/law/346AC0000000073</t>
        </is>
      </c>
    </row>
    <row r="20">
      <c r="A20" s="5" t="inlineStr">
        <is>
          <t>確かめた日</t>
        </is>
      </c>
      <c r="B20" s="7" t="inlineStr">
        <is>
          <t>2026-10-23</t>
        </is>
      </c>
    </row>
    <row r="22">
      <c r="A22" s="3" t="inlineStr">
        <is>
          <t>■ 教育費の目安</t>
        </is>
      </c>
      <c r="B22" s="10" t="inlineStr">
        <is>
          <t>公立</t>
        </is>
      </c>
      <c r="C22" s="10" t="inlineStr">
        <is>
          <t>私立</t>
        </is>
      </c>
      <c r="D22" s="45" t="n"/>
      <c r="E22" s="46" t="inlineStr">
        <is>
          <t>1年・子ども1人あたり（円）</t>
        </is>
      </c>
    </row>
    <row r="23">
      <c r="A23" s="5" t="inlineStr">
        <is>
          <t>3〜5歳（幼稚園）</t>
        </is>
      </c>
      <c r="B23" s="43" t="n">
        <v>184646</v>
      </c>
      <c r="C23" s="43" t="n">
        <v>347338</v>
      </c>
    </row>
    <row r="24">
      <c r="A24" s="5" t="inlineStr">
        <is>
          <t>小学校</t>
        </is>
      </c>
      <c r="B24" s="43" t="n">
        <v>366599</v>
      </c>
      <c r="C24" s="43" t="n">
        <v>1741516</v>
      </c>
    </row>
    <row r="25">
      <c r="A25" s="5" t="inlineStr">
        <is>
          <t>中学校</t>
        </is>
      </c>
      <c r="B25" s="43" t="n">
        <v>542450</v>
      </c>
      <c r="C25" s="43" t="n">
        <v>1560359</v>
      </c>
    </row>
    <row r="26">
      <c r="A26" s="5" t="inlineStr">
        <is>
          <t>高校（全日制）</t>
        </is>
      </c>
      <c r="B26" s="43" t="n">
        <v>596954</v>
      </c>
      <c r="C26" s="43" t="n">
        <v>1179261</v>
      </c>
    </row>
    <row r="27" ht="45" customHeight="1">
      <c r="A27" s="5" t="inlineStr">
        <is>
          <t>注意</t>
        </is>
      </c>
      <c r="E27" s="2" t="inlineStr">
        <is>
          <t>学校教育費＋給食費＋学校外活動費（塾・習い事の平均もふくむ）の1年の平均。高校は2026年4月の就学支援金の改正（所得制限の撤廃・私立の上限457,200円）より前の値</t>
        </is>
      </c>
    </row>
    <row r="28" ht="90" customHeight="1">
      <c r="A28" s="5" t="inlineStr">
        <is>
          <t>出典</t>
        </is>
      </c>
      <c r="E28" s="2" t="inlineStr">
        <is>
          <t>文部科学省「令和5年度子供の学習費調査結果のポイント（訂正版・2026-01-16）」訂正前の値は使わない
https://www.mext.go.jp/content/20260116-mxt_chousa01-000039333_1.pdf
https://www.mext.go.jp/b_menu/toukei/chousa03/gakushuuhi/kekka/k_detail/mext_00002.html</t>
        </is>
      </c>
    </row>
    <row r="29">
      <c r="A29" s="5" t="inlineStr">
        <is>
          <t>確かめた日</t>
        </is>
      </c>
      <c r="B29" s="7" t="inlineStr">
        <is>
          <t>2026-10-23</t>
        </is>
      </c>
    </row>
    <row r="31" ht="30" customHeight="1">
      <c r="A31" s="3" t="inlineStr">
        <is>
          <t>■ 大学など（1年）</t>
        </is>
      </c>
      <c r="B31" s="47" t="inlineStr">
        <is>
          <t>授業料（年）</t>
        </is>
      </c>
      <c r="C31" s="47" t="inlineStr">
        <is>
          <t>入学料</t>
        </is>
      </c>
      <c r="D31" s="47" t="inlineStr">
        <is>
          <t>施設設備費（1年目）</t>
        </is>
      </c>
      <c r="E31" s="45" t="n"/>
    </row>
    <row r="32">
      <c r="A32" s="5" t="inlineStr">
        <is>
          <t>国立</t>
        </is>
      </c>
      <c r="B32" s="43" t="n">
        <v>535800</v>
      </c>
      <c r="C32" s="43" t="n">
        <v>282000</v>
      </c>
      <c r="D32" s="43" t="n">
        <v>0</v>
      </c>
      <c r="E32" s="2" t="inlineStr">
        <is>
          <t>省令の標準額。大学によって最大1.2倍まで</t>
        </is>
      </c>
    </row>
    <row r="33">
      <c r="A33" s="5" t="inlineStr">
        <is>
          <t>公立</t>
        </is>
      </c>
      <c r="B33" s="43" t="n">
        <v>536520</v>
      </c>
      <c r="C33" s="43" t="n">
        <v>382806</v>
      </c>
      <c r="D33" s="43" t="n">
        <v>0</v>
      </c>
      <c r="E33" s="2" t="inlineStr">
        <is>
          <t>令和7年度の平均。入学料は地域外（地域内は224,369）</t>
        </is>
      </c>
    </row>
    <row r="34">
      <c r="A34" s="5" t="inlineStr">
        <is>
          <t>私立文系</t>
        </is>
      </c>
      <c r="B34" s="43" t="n">
        <v>850392</v>
      </c>
      <c r="C34" s="43" t="n">
        <v>219951</v>
      </c>
      <c r="D34" s="43" t="n">
        <v>141892</v>
      </c>
      <c r="E34" s="2" t="inlineStr">
        <is>
          <t>令和7年度入学者の平均（文科系）</t>
        </is>
      </c>
    </row>
    <row r="35">
      <c r="A35" s="5" t="inlineStr">
        <is>
          <t>私立理系</t>
        </is>
      </c>
      <c r="B35" s="43" t="n">
        <v>1195313</v>
      </c>
      <c r="C35" s="43" t="n">
        <v>245362</v>
      </c>
      <c r="D35" s="43" t="n">
        <v>161378</v>
      </c>
      <c r="E35" s="2" t="inlineStr">
        <is>
          <t>理・工／薬／農・獣医の平均</t>
        </is>
      </c>
    </row>
    <row r="36">
      <c r="A36" s="5" t="inlineStr">
        <is>
          <t>私立医歯系</t>
        </is>
      </c>
      <c r="B36" s="43" t="n">
        <v>2825359</v>
      </c>
      <c r="C36" s="43" t="n">
        <v>1088248</v>
      </c>
      <c r="D36" s="43" t="n">
        <v>865535</v>
      </c>
      <c r="E36" s="2" t="inlineStr">
        <is>
          <t>参考</t>
        </is>
      </c>
    </row>
    <row r="37">
      <c r="A37" s="5" t="inlineStr">
        <is>
          <t>進学しない</t>
        </is>
      </c>
      <c r="B37" s="43" t="n">
        <v>0</v>
      </c>
      <c r="C37" s="43" t="n">
        <v>0</v>
      </c>
      <c r="D37" s="43" t="n">
        <v>0</v>
      </c>
    </row>
    <row r="38" ht="45" customHeight="1">
      <c r="A38" s="5" t="inlineStr">
        <is>
          <t>注意</t>
        </is>
      </c>
      <c r="E38" s="2" t="inlineStr">
        <is>
          <t>調査に無い所は0。施設設備費は1年目だけ入れている（2年目からは大学の募集要項で確かめる）。生活費・教科書代は入っていない</t>
        </is>
      </c>
    </row>
    <row r="39" ht="75" customHeight="1">
      <c r="A39" s="5" t="inlineStr">
        <is>
          <t>出典</t>
        </is>
      </c>
      <c r="E39" s="2" t="inlineStr">
        <is>
          <t>https://laws.e-gov.go.jp/law/416M60000080016
https://www.mext.go.jp/content/20251226-mxt_sigakujo-000046463_4.pdf
https://www.mext.go.jp/content/20251226-mxt_sigakujo-000046463_1.pdf</t>
        </is>
      </c>
    </row>
    <row r="40">
      <c r="A40" s="5" t="inlineStr">
        <is>
          <t>確かめた日</t>
        </is>
      </c>
      <c r="B40" s="7" t="inlineStr">
        <is>
          <t>2026-10-23</t>
        </is>
      </c>
    </row>
    <row r="41">
      <c r="A41" s="3" t="inlineStr">
        <is>
          <t>■ 年金を早める・遅らせる</t>
        </is>
      </c>
      <c r="B41" s="10" t="n"/>
      <c r="C41" s="10" t="n"/>
      <c r="D41" s="10" t="n"/>
      <c r="E41" s="10" t="n"/>
    </row>
    <row r="42">
      <c r="A42" s="5" t="inlineStr">
        <is>
          <t>早める（1か月ごと）</t>
        </is>
      </c>
      <c r="B42" s="48" t="n">
        <v>0.004</v>
      </c>
      <c r="E42" s="2" t="inlineStr">
        <is>
          <t>減る割合（1962年4月2日以後に生まれた人）。60〜65歳</t>
        </is>
      </c>
    </row>
    <row r="43">
      <c r="A43" s="5" t="inlineStr">
        <is>
          <t>遅らせる（1か月ごと）</t>
        </is>
      </c>
      <c r="B43" s="48" t="n">
        <v>0.007</v>
      </c>
      <c r="E43" s="2" t="inlineStr">
        <is>
          <t>増える割合。66〜75歳</t>
        </is>
      </c>
    </row>
    <row r="44">
      <c r="A44" s="5" t="inlineStr">
        <is>
          <t>基準の年齢</t>
        </is>
      </c>
      <c r="B44" s="44" t="n">
        <v>65</v>
      </c>
      <c r="E44" s="2" t="inlineStr">
        <is>
          <t>この年齢から受け取る時の額が「入力」の年金の月額</t>
        </is>
      </c>
    </row>
    <row r="45" ht="90" customHeight="1">
      <c r="A45" s="5" t="inlineStr">
        <is>
          <t>出典・確かめた日</t>
        </is>
      </c>
      <c r="E45" s="2" t="inlineStr">
        <is>
          <t>日本年金機構「年金の繰上げ受給」「年金の繰下げ受給」（2026-10-23）
https://www.nenkin.go.jp/service/jukyu/seido/roureinenkin/kuriage-kurisage/20140421-01.html
https://www.nenkin.go.jp/service/jukyu/seido/roureinenkin/kuriage-kurisage/20140421-02.html</t>
        </is>
      </c>
    </row>
    <row r="48">
      <c r="A48" s="3" t="inlineStr">
        <is>
          <t>■ 選ぶ言葉</t>
        </is>
      </c>
      <c r="B48" s="10" t="n"/>
      <c r="C48" s="10" t="n"/>
      <c r="D48" s="10" t="n"/>
      <c r="E48" s="46" t="inlineStr">
        <is>
          <t>プルダウンと番号に使う</t>
        </is>
      </c>
    </row>
    <row r="49">
      <c r="A49" s="7" t="inlineStr">
        <is>
          <t>0歳クラス</t>
        </is>
      </c>
    </row>
    <row r="50">
      <c r="A50" s="7" t="inlineStr">
        <is>
          <t>1歳クラス</t>
        </is>
      </c>
    </row>
    <row r="51">
      <c r="A51" s="7" t="inlineStr">
        <is>
          <t>2歳クラス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808080"/>
    <outlinePr summaryBelow="1" summaryRight="1"/>
    <pageSetUpPr/>
  </sheetPr>
  <dimension ref="A1:BO118"/>
  <sheetViews>
    <sheetView tabSelected="0"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</cols>
  <sheetData>
    <row r="1">
      <c r="A1" s="5" t="inlineStr">
        <is>
          <t>年</t>
        </is>
      </c>
      <c r="B1" s="18">
        <f>'入力'!$B$5</f>
        <v/>
      </c>
      <c r="C1" s="12">
        <f>B1+1</f>
        <v/>
      </c>
      <c r="D1" s="12">
        <f>C1+1</f>
        <v/>
      </c>
      <c r="E1" s="12">
        <f>D1+1</f>
        <v/>
      </c>
      <c r="F1" s="12">
        <f>E1+1</f>
        <v/>
      </c>
      <c r="G1" s="12">
        <f>F1+1</f>
        <v/>
      </c>
      <c r="H1" s="12">
        <f>G1+1</f>
        <v/>
      </c>
      <c r="I1" s="12">
        <f>H1+1</f>
        <v/>
      </c>
      <c r="J1" s="12">
        <f>I1+1</f>
        <v/>
      </c>
      <c r="K1" s="12">
        <f>J1+1</f>
        <v/>
      </c>
      <c r="L1" s="12">
        <f>K1+1</f>
        <v/>
      </c>
      <c r="M1" s="12">
        <f>L1+1</f>
        <v/>
      </c>
      <c r="N1" s="12">
        <f>M1+1</f>
        <v/>
      </c>
      <c r="O1" s="12">
        <f>N1+1</f>
        <v/>
      </c>
      <c r="P1" s="12">
        <f>O1+1</f>
        <v/>
      </c>
      <c r="Q1" s="12">
        <f>P1+1</f>
        <v/>
      </c>
      <c r="R1" s="12">
        <f>Q1+1</f>
        <v/>
      </c>
      <c r="S1" s="12">
        <f>R1+1</f>
        <v/>
      </c>
      <c r="T1" s="12">
        <f>S1+1</f>
        <v/>
      </c>
      <c r="U1" s="12">
        <f>T1+1</f>
        <v/>
      </c>
      <c r="V1" s="12">
        <f>U1+1</f>
        <v/>
      </c>
      <c r="W1" s="12">
        <f>V1+1</f>
        <v/>
      </c>
      <c r="X1" s="12">
        <f>W1+1</f>
        <v/>
      </c>
      <c r="Y1" s="12">
        <f>X1+1</f>
        <v/>
      </c>
      <c r="Z1" s="12">
        <f>Y1+1</f>
        <v/>
      </c>
      <c r="AA1" s="12">
        <f>Z1+1</f>
        <v/>
      </c>
      <c r="AB1" s="12">
        <f>AA1+1</f>
        <v/>
      </c>
      <c r="AC1" s="12">
        <f>AB1+1</f>
        <v/>
      </c>
      <c r="AD1" s="12">
        <f>AC1+1</f>
        <v/>
      </c>
      <c r="AE1" s="12">
        <f>AD1+1</f>
        <v/>
      </c>
      <c r="AF1" s="12">
        <f>AE1+1</f>
        <v/>
      </c>
      <c r="AG1" s="12">
        <f>AF1+1</f>
        <v/>
      </c>
      <c r="AH1" s="12">
        <f>AG1+1</f>
        <v/>
      </c>
      <c r="AI1" s="12">
        <f>AH1+1</f>
        <v/>
      </c>
      <c r="AJ1" s="12">
        <f>AI1+1</f>
        <v/>
      </c>
      <c r="AK1" s="12">
        <f>AJ1+1</f>
        <v/>
      </c>
      <c r="AL1" s="12">
        <f>AK1+1</f>
        <v/>
      </c>
      <c r="AM1" s="12">
        <f>AL1+1</f>
        <v/>
      </c>
      <c r="AN1" s="12">
        <f>AM1+1</f>
        <v/>
      </c>
      <c r="AO1" s="12">
        <f>AN1+1</f>
        <v/>
      </c>
      <c r="AP1" s="12">
        <f>AO1+1</f>
        <v/>
      </c>
      <c r="AQ1" s="12">
        <f>AP1+1</f>
        <v/>
      </c>
      <c r="AR1" s="12">
        <f>AQ1+1</f>
        <v/>
      </c>
      <c r="AS1" s="12">
        <f>AR1+1</f>
        <v/>
      </c>
      <c r="AT1" s="12">
        <f>AS1+1</f>
        <v/>
      </c>
      <c r="AU1" s="12">
        <f>AT1+1</f>
        <v/>
      </c>
      <c r="AV1" s="12">
        <f>AU1+1</f>
        <v/>
      </c>
      <c r="AW1" s="12">
        <f>AV1+1</f>
        <v/>
      </c>
      <c r="AX1" s="12">
        <f>AW1+1</f>
        <v/>
      </c>
      <c r="AY1" s="12">
        <f>AX1+1</f>
        <v/>
      </c>
      <c r="AZ1" s="12">
        <f>AY1+1</f>
        <v/>
      </c>
      <c r="BA1" s="12">
        <f>AZ1+1</f>
        <v/>
      </c>
      <c r="BB1" s="12">
        <f>BA1+1</f>
        <v/>
      </c>
      <c r="BC1" s="12">
        <f>BB1+1</f>
        <v/>
      </c>
      <c r="BD1" s="12">
        <f>BC1+1</f>
        <v/>
      </c>
      <c r="BE1" s="12">
        <f>BD1+1</f>
        <v/>
      </c>
      <c r="BF1" s="12">
        <f>BE1+1</f>
        <v/>
      </c>
      <c r="BG1" s="12">
        <f>BF1+1</f>
        <v/>
      </c>
      <c r="BH1" s="12">
        <f>BG1+1</f>
        <v/>
      </c>
      <c r="BI1" s="12">
        <f>BH1+1</f>
        <v/>
      </c>
      <c r="BJ1" s="12">
        <f>BI1+1</f>
        <v/>
      </c>
      <c r="BK1" s="12">
        <f>BJ1+1</f>
        <v/>
      </c>
      <c r="BL1" s="12">
        <f>BK1+1</f>
        <v/>
      </c>
      <c r="BM1" s="12">
        <f>BL1+1</f>
        <v/>
      </c>
      <c r="BN1" s="12">
        <f>BM1+1</f>
        <v/>
      </c>
      <c r="BO1" s="12">
        <f>BN1+1</f>
        <v/>
      </c>
    </row>
    <row r="2">
      <c r="A2" s="5" t="inlineStr">
        <is>
          <t>経った年数</t>
        </is>
      </c>
      <c r="B2" s="18">
        <f>B$1-'入力'!$B$5</f>
        <v/>
      </c>
      <c r="C2" s="18">
        <f>C$1-'入力'!$B$5</f>
        <v/>
      </c>
      <c r="D2" s="18">
        <f>D$1-'入力'!$B$5</f>
        <v/>
      </c>
      <c r="E2" s="18">
        <f>E$1-'入力'!$B$5</f>
        <v/>
      </c>
      <c r="F2" s="18">
        <f>F$1-'入力'!$B$5</f>
        <v/>
      </c>
      <c r="G2" s="18">
        <f>G$1-'入力'!$B$5</f>
        <v/>
      </c>
      <c r="H2" s="18">
        <f>H$1-'入力'!$B$5</f>
        <v/>
      </c>
      <c r="I2" s="18">
        <f>I$1-'入力'!$B$5</f>
        <v/>
      </c>
      <c r="J2" s="18">
        <f>J$1-'入力'!$B$5</f>
        <v/>
      </c>
      <c r="K2" s="18">
        <f>K$1-'入力'!$B$5</f>
        <v/>
      </c>
      <c r="L2" s="18">
        <f>L$1-'入力'!$B$5</f>
        <v/>
      </c>
      <c r="M2" s="18">
        <f>M$1-'入力'!$B$5</f>
        <v/>
      </c>
      <c r="N2" s="18">
        <f>N$1-'入力'!$B$5</f>
        <v/>
      </c>
      <c r="O2" s="18">
        <f>O$1-'入力'!$B$5</f>
        <v/>
      </c>
      <c r="P2" s="18">
        <f>P$1-'入力'!$B$5</f>
        <v/>
      </c>
      <c r="Q2" s="18">
        <f>Q$1-'入力'!$B$5</f>
        <v/>
      </c>
      <c r="R2" s="18">
        <f>R$1-'入力'!$B$5</f>
        <v/>
      </c>
      <c r="S2" s="18">
        <f>S$1-'入力'!$B$5</f>
        <v/>
      </c>
      <c r="T2" s="18">
        <f>T$1-'入力'!$B$5</f>
        <v/>
      </c>
      <c r="U2" s="18">
        <f>U$1-'入力'!$B$5</f>
        <v/>
      </c>
      <c r="V2" s="18">
        <f>V$1-'入力'!$B$5</f>
        <v/>
      </c>
      <c r="W2" s="18">
        <f>W$1-'入力'!$B$5</f>
        <v/>
      </c>
      <c r="X2" s="18">
        <f>X$1-'入力'!$B$5</f>
        <v/>
      </c>
      <c r="Y2" s="18">
        <f>Y$1-'入力'!$B$5</f>
        <v/>
      </c>
      <c r="Z2" s="18">
        <f>Z$1-'入力'!$B$5</f>
        <v/>
      </c>
      <c r="AA2" s="18">
        <f>AA$1-'入力'!$B$5</f>
        <v/>
      </c>
      <c r="AB2" s="18">
        <f>AB$1-'入力'!$B$5</f>
        <v/>
      </c>
      <c r="AC2" s="18">
        <f>AC$1-'入力'!$B$5</f>
        <v/>
      </c>
      <c r="AD2" s="18">
        <f>AD$1-'入力'!$B$5</f>
        <v/>
      </c>
      <c r="AE2" s="18">
        <f>AE$1-'入力'!$B$5</f>
        <v/>
      </c>
      <c r="AF2" s="18">
        <f>AF$1-'入力'!$B$5</f>
        <v/>
      </c>
      <c r="AG2" s="18">
        <f>AG$1-'入力'!$B$5</f>
        <v/>
      </c>
      <c r="AH2" s="18">
        <f>AH$1-'入力'!$B$5</f>
        <v/>
      </c>
      <c r="AI2" s="18">
        <f>AI$1-'入力'!$B$5</f>
        <v/>
      </c>
      <c r="AJ2" s="18">
        <f>AJ$1-'入力'!$B$5</f>
        <v/>
      </c>
      <c r="AK2" s="18">
        <f>AK$1-'入力'!$B$5</f>
        <v/>
      </c>
      <c r="AL2" s="18">
        <f>AL$1-'入力'!$B$5</f>
        <v/>
      </c>
      <c r="AM2" s="18">
        <f>AM$1-'入力'!$B$5</f>
        <v/>
      </c>
      <c r="AN2" s="18">
        <f>AN$1-'入力'!$B$5</f>
        <v/>
      </c>
      <c r="AO2" s="18">
        <f>AO$1-'入力'!$B$5</f>
        <v/>
      </c>
      <c r="AP2" s="18">
        <f>AP$1-'入力'!$B$5</f>
        <v/>
      </c>
      <c r="AQ2" s="18">
        <f>AQ$1-'入力'!$B$5</f>
        <v/>
      </c>
      <c r="AR2" s="18">
        <f>AR$1-'入力'!$B$5</f>
        <v/>
      </c>
      <c r="AS2" s="18">
        <f>AS$1-'入力'!$B$5</f>
        <v/>
      </c>
      <c r="AT2" s="18">
        <f>AT$1-'入力'!$B$5</f>
        <v/>
      </c>
      <c r="AU2" s="18">
        <f>AU$1-'入力'!$B$5</f>
        <v/>
      </c>
      <c r="AV2" s="18">
        <f>AV$1-'入力'!$B$5</f>
        <v/>
      </c>
      <c r="AW2" s="18">
        <f>AW$1-'入力'!$B$5</f>
        <v/>
      </c>
      <c r="AX2" s="18">
        <f>AX$1-'入力'!$B$5</f>
        <v/>
      </c>
      <c r="AY2" s="18">
        <f>AY$1-'入力'!$B$5</f>
        <v/>
      </c>
      <c r="AZ2" s="18">
        <f>AZ$1-'入力'!$B$5</f>
        <v/>
      </c>
      <c r="BA2" s="18">
        <f>BA$1-'入力'!$B$5</f>
        <v/>
      </c>
      <c r="BB2" s="18">
        <f>BB$1-'入力'!$B$5</f>
        <v/>
      </c>
      <c r="BC2" s="18">
        <f>BC$1-'入力'!$B$5</f>
        <v/>
      </c>
      <c r="BD2" s="18">
        <f>BD$1-'入力'!$B$5</f>
        <v/>
      </c>
      <c r="BE2" s="18">
        <f>BE$1-'入力'!$B$5</f>
        <v/>
      </c>
      <c r="BF2" s="18">
        <f>BF$1-'入力'!$B$5</f>
        <v/>
      </c>
      <c r="BG2" s="18">
        <f>BG$1-'入力'!$B$5</f>
        <v/>
      </c>
      <c r="BH2" s="18">
        <f>BH$1-'入力'!$B$5</f>
        <v/>
      </c>
      <c r="BI2" s="18">
        <f>BI$1-'入力'!$B$5</f>
        <v/>
      </c>
      <c r="BJ2" s="18">
        <f>BJ$1-'入力'!$B$5</f>
        <v/>
      </c>
      <c r="BK2" s="18">
        <f>BK$1-'入力'!$B$5</f>
        <v/>
      </c>
      <c r="BL2" s="18">
        <f>BL$1-'入力'!$B$5</f>
        <v/>
      </c>
      <c r="BM2" s="18">
        <f>BM$1-'入力'!$B$5</f>
        <v/>
      </c>
      <c r="BN2" s="18">
        <f>BN$1-'入力'!$B$5</f>
        <v/>
      </c>
      <c r="BO2" s="18">
        <f>BO$1-'入力'!$B$5</f>
        <v/>
      </c>
    </row>
    <row r="3">
      <c r="A3" s="5" t="inlineStr">
        <is>
          <t>手取りの伸びの倍率（選んだ）</t>
        </is>
      </c>
      <c r="B3" s="49">
        <f>(1+INDEX('入力'!$B$89:$D$89,'入力'!$C$7))^B$2</f>
        <v/>
      </c>
      <c r="C3" s="49">
        <f>(1+INDEX('入力'!$B$89:$D$89,'入力'!$C$7))^C$2</f>
        <v/>
      </c>
      <c r="D3" s="49">
        <f>(1+INDEX('入力'!$B$89:$D$89,'入力'!$C$7))^D$2</f>
        <v/>
      </c>
      <c r="E3" s="49">
        <f>(1+INDEX('入力'!$B$89:$D$89,'入力'!$C$7))^E$2</f>
        <v/>
      </c>
      <c r="F3" s="49">
        <f>(1+INDEX('入力'!$B$89:$D$89,'入力'!$C$7))^F$2</f>
        <v/>
      </c>
      <c r="G3" s="49">
        <f>(1+INDEX('入力'!$B$89:$D$89,'入力'!$C$7))^G$2</f>
        <v/>
      </c>
      <c r="H3" s="49">
        <f>(1+INDEX('入力'!$B$89:$D$89,'入力'!$C$7))^H$2</f>
        <v/>
      </c>
      <c r="I3" s="49">
        <f>(1+INDEX('入力'!$B$89:$D$89,'入力'!$C$7))^I$2</f>
        <v/>
      </c>
      <c r="J3" s="49">
        <f>(1+INDEX('入力'!$B$89:$D$89,'入力'!$C$7))^J$2</f>
        <v/>
      </c>
      <c r="K3" s="49">
        <f>(1+INDEX('入力'!$B$89:$D$89,'入力'!$C$7))^K$2</f>
        <v/>
      </c>
      <c r="L3" s="49">
        <f>(1+INDEX('入力'!$B$89:$D$89,'入力'!$C$7))^L$2</f>
        <v/>
      </c>
      <c r="M3" s="49">
        <f>(1+INDEX('入力'!$B$89:$D$89,'入力'!$C$7))^M$2</f>
        <v/>
      </c>
      <c r="N3" s="49">
        <f>(1+INDEX('入力'!$B$89:$D$89,'入力'!$C$7))^N$2</f>
        <v/>
      </c>
      <c r="O3" s="49">
        <f>(1+INDEX('入力'!$B$89:$D$89,'入力'!$C$7))^O$2</f>
        <v/>
      </c>
      <c r="P3" s="49">
        <f>(1+INDEX('入力'!$B$89:$D$89,'入力'!$C$7))^P$2</f>
        <v/>
      </c>
      <c r="Q3" s="49">
        <f>(1+INDEX('入力'!$B$89:$D$89,'入力'!$C$7))^Q$2</f>
        <v/>
      </c>
      <c r="R3" s="49">
        <f>(1+INDEX('入力'!$B$89:$D$89,'入力'!$C$7))^R$2</f>
        <v/>
      </c>
      <c r="S3" s="49">
        <f>(1+INDEX('入力'!$B$89:$D$89,'入力'!$C$7))^S$2</f>
        <v/>
      </c>
      <c r="T3" s="49">
        <f>(1+INDEX('入力'!$B$89:$D$89,'入力'!$C$7))^T$2</f>
        <v/>
      </c>
      <c r="U3" s="49">
        <f>(1+INDEX('入力'!$B$89:$D$89,'入力'!$C$7))^U$2</f>
        <v/>
      </c>
      <c r="V3" s="49">
        <f>(1+INDEX('入力'!$B$89:$D$89,'入力'!$C$7))^V$2</f>
        <v/>
      </c>
      <c r="W3" s="49">
        <f>(1+INDEX('入力'!$B$89:$D$89,'入力'!$C$7))^W$2</f>
        <v/>
      </c>
      <c r="X3" s="49">
        <f>(1+INDEX('入力'!$B$89:$D$89,'入力'!$C$7))^X$2</f>
        <v/>
      </c>
      <c r="Y3" s="49">
        <f>(1+INDEX('入力'!$B$89:$D$89,'入力'!$C$7))^Y$2</f>
        <v/>
      </c>
      <c r="Z3" s="49">
        <f>(1+INDEX('入力'!$B$89:$D$89,'入力'!$C$7))^Z$2</f>
        <v/>
      </c>
      <c r="AA3" s="49">
        <f>(1+INDEX('入力'!$B$89:$D$89,'入力'!$C$7))^AA$2</f>
        <v/>
      </c>
      <c r="AB3" s="49">
        <f>(1+INDEX('入力'!$B$89:$D$89,'入力'!$C$7))^AB$2</f>
        <v/>
      </c>
      <c r="AC3" s="49">
        <f>(1+INDEX('入力'!$B$89:$D$89,'入力'!$C$7))^AC$2</f>
        <v/>
      </c>
      <c r="AD3" s="49">
        <f>(1+INDEX('入力'!$B$89:$D$89,'入力'!$C$7))^AD$2</f>
        <v/>
      </c>
      <c r="AE3" s="49">
        <f>(1+INDEX('入力'!$B$89:$D$89,'入力'!$C$7))^AE$2</f>
        <v/>
      </c>
      <c r="AF3" s="49">
        <f>(1+INDEX('入力'!$B$89:$D$89,'入力'!$C$7))^AF$2</f>
        <v/>
      </c>
      <c r="AG3" s="49">
        <f>(1+INDEX('入力'!$B$89:$D$89,'入力'!$C$7))^AG$2</f>
        <v/>
      </c>
      <c r="AH3" s="49">
        <f>(1+INDEX('入力'!$B$89:$D$89,'入力'!$C$7))^AH$2</f>
        <v/>
      </c>
      <c r="AI3" s="49">
        <f>(1+INDEX('入力'!$B$89:$D$89,'入力'!$C$7))^AI$2</f>
        <v/>
      </c>
      <c r="AJ3" s="49">
        <f>(1+INDEX('入力'!$B$89:$D$89,'入力'!$C$7))^AJ$2</f>
        <v/>
      </c>
      <c r="AK3" s="49">
        <f>(1+INDEX('入力'!$B$89:$D$89,'入力'!$C$7))^AK$2</f>
        <v/>
      </c>
      <c r="AL3" s="49">
        <f>(1+INDEX('入力'!$B$89:$D$89,'入力'!$C$7))^AL$2</f>
        <v/>
      </c>
      <c r="AM3" s="49">
        <f>(1+INDEX('入力'!$B$89:$D$89,'入力'!$C$7))^AM$2</f>
        <v/>
      </c>
      <c r="AN3" s="49">
        <f>(1+INDEX('入力'!$B$89:$D$89,'入力'!$C$7))^AN$2</f>
        <v/>
      </c>
      <c r="AO3" s="49">
        <f>(1+INDEX('入力'!$B$89:$D$89,'入力'!$C$7))^AO$2</f>
        <v/>
      </c>
      <c r="AP3" s="49">
        <f>(1+INDEX('入力'!$B$89:$D$89,'入力'!$C$7))^AP$2</f>
        <v/>
      </c>
      <c r="AQ3" s="49">
        <f>(1+INDEX('入力'!$B$89:$D$89,'入力'!$C$7))^AQ$2</f>
        <v/>
      </c>
      <c r="AR3" s="49">
        <f>(1+INDEX('入力'!$B$89:$D$89,'入力'!$C$7))^AR$2</f>
        <v/>
      </c>
      <c r="AS3" s="49">
        <f>(1+INDEX('入力'!$B$89:$D$89,'入力'!$C$7))^AS$2</f>
        <v/>
      </c>
      <c r="AT3" s="49">
        <f>(1+INDEX('入力'!$B$89:$D$89,'入力'!$C$7))^AT$2</f>
        <v/>
      </c>
      <c r="AU3" s="49">
        <f>(1+INDEX('入力'!$B$89:$D$89,'入力'!$C$7))^AU$2</f>
        <v/>
      </c>
      <c r="AV3" s="49">
        <f>(1+INDEX('入力'!$B$89:$D$89,'入力'!$C$7))^AV$2</f>
        <v/>
      </c>
      <c r="AW3" s="49">
        <f>(1+INDEX('入力'!$B$89:$D$89,'入力'!$C$7))^AW$2</f>
        <v/>
      </c>
      <c r="AX3" s="49">
        <f>(1+INDEX('入力'!$B$89:$D$89,'入力'!$C$7))^AX$2</f>
        <v/>
      </c>
      <c r="AY3" s="49">
        <f>(1+INDEX('入力'!$B$89:$D$89,'入力'!$C$7))^AY$2</f>
        <v/>
      </c>
      <c r="AZ3" s="49">
        <f>(1+INDEX('入力'!$B$89:$D$89,'入力'!$C$7))^AZ$2</f>
        <v/>
      </c>
      <c r="BA3" s="49">
        <f>(1+INDEX('入力'!$B$89:$D$89,'入力'!$C$7))^BA$2</f>
        <v/>
      </c>
      <c r="BB3" s="49">
        <f>(1+INDEX('入力'!$B$89:$D$89,'入力'!$C$7))^BB$2</f>
        <v/>
      </c>
      <c r="BC3" s="49">
        <f>(1+INDEX('入力'!$B$89:$D$89,'入力'!$C$7))^BC$2</f>
        <v/>
      </c>
      <c r="BD3" s="49">
        <f>(1+INDEX('入力'!$B$89:$D$89,'入力'!$C$7))^BD$2</f>
        <v/>
      </c>
      <c r="BE3" s="49">
        <f>(1+INDEX('入力'!$B$89:$D$89,'入力'!$C$7))^BE$2</f>
        <v/>
      </c>
      <c r="BF3" s="49">
        <f>(1+INDEX('入力'!$B$89:$D$89,'入力'!$C$7))^BF$2</f>
        <v/>
      </c>
      <c r="BG3" s="49">
        <f>(1+INDEX('入力'!$B$89:$D$89,'入力'!$C$7))^BG$2</f>
        <v/>
      </c>
      <c r="BH3" s="49">
        <f>(1+INDEX('入力'!$B$89:$D$89,'入力'!$C$7))^BH$2</f>
        <v/>
      </c>
      <c r="BI3" s="49">
        <f>(1+INDEX('入力'!$B$89:$D$89,'入力'!$C$7))^BI$2</f>
        <v/>
      </c>
      <c r="BJ3" s="49">
        <f>(1+INDEX('入力'!$B$89:$D$89,'入力'!$C$7))^BJ$2</f>
        <v/>
      </c>
      <c r="BK3" s="49">
        <f>(1+INDEX('入力'!$B$89:$D$89,'入力'!$C$7))^BK$2</f>
        <v/>
      </c>
      <c r="BL3" s="49">
        <f>(1+INDEX('入力'!$B$89:$D$89,'入力'!$C$7))^BL$2</f>
        <v/>
      </c>
      <c r="BM3" s="49">
        <f>(1+INDEX('入力'!$B$89:$D$89,'入力'!$C$7))^BM$2</f>
        <v/>
      </c>
      <c r="BN3" s="49">
        <f>(1+INDEX('入力'!$B$89:$D$89,'入力'!$C$7))^BN$2</f>
        <v/>
      </c>
      <c r="BO3" s="49">
        <f>(1+INDEX('入力'!$B$89:$D$89,'入力'!$C$7))^BO$2</f>
        <v/>
      </c>
    </row>
    <row r="4">
      <c r="A4" s="5" t="inlineStr">
        <is>
          <t>物価の倍率（選んだ）</t>
        </is>
      </c>
      <c r="B4" s="49">
        <f>(1+INDEX('入力'!$B$88:$D$88,'入力'!$C$7))^B$2</f>
        <v/>
      </c>
      <c r="C4" s="49">
        <f>(1+INDEX('入力'!$B$88:$D$88,'入力'!$C$7))^C$2</f>
        <v/>
      </c>
      <c r="D4" s="49">
        <f>(1+INDEX('入力'!$B$88:$D$88,'入力'!$C$7))^D$2</f>
        <v/>
      </c>
      <c r="E4" s="49">
        <f>(1+INDEX('入力'!$B$88:$D$88,'入力'!$C$7))^E$2</f>
        <v/>
      </c>
      <c r="F4" s="49">
        <f>(1+INDEX('入力'!$B$88:$D$88,'入力'!$C$7))^F$2</f>
        <v/>
      </c>
      <c r="G4" s="49">
        <f>(1+INDEX('入力'!$B$88:$D$88,'入力'!$C$7))^G$2</f>
        <v/>
      </c>
      <c r="H4" s="49">
        <f>(1+INDEX('入力'!$B$88:$D$88,'入力'!$C$7))^H$2</f>
        <v/>
      </c>
      <c r="I4" s="49">
        <f>(1+INDEX('入力'!$B$88:$D$88,'入力'!$C$7))^I$2</f>
        <v/>
      </c>
      <c r="J4" s="49">
        <f>(1+INDEX('入力'!$B$88:$D$88,'入力'!$C$7))^J$2</f>
        <v/>
      </c>
      <c r="K4" s="49">
        <f>(1+INDEX('入力'!$B$88:$D$88,'入力'!$C$7))^K$2</f>
        <v/>
      </c>
      <c r="L4" s="49">
        <f>(1+INDEX('入力'!$B$88:$D$88,'入力'!$C$7))^L$2</f>
        <v/>
      </c>
      <c r="M4" s="49">
        <f>(1+INDEX('入力'!$B$88:$D$88,'入力'!$C$7))^M$2</f>
        <v/>
      </c>
      <c r="N4" s="49">
        <f>(1+INDEX('入力'!$B$88:$D$88,'入力'!$C$7))^N$2</f>
        <v/>
      </c>
      <c r="O4" s="49">
        <f>(1+INDEX('入力'!$B$88:$D$88,'入力'!$C$7))^O$2</f>
        <v/>
      </c>
      <c r="P4" s="49">
        <f>(1+INDEX('入力'!$B$88:$D$88,'入力'!$C$7))^P$2</f>
        <v/>
      </c>
      <c r="Q4" s="49">
        <f>(1+INDEX('入力'!$B$88:$D$88,'入力'!$C$7))^Q$2</f>
        <v/>
      </c>
      <c r="R4" s="49">
        <f>(1+INDEX('入力'!$B$88:$D$88,'入力'!$C$7))^R$2</f>
        <v/>
      </c>
      <c r="S4" s="49">
        <f>(1+INDEX('入力'!$B$88:$D$88,'入力'!$C$7))^S$2</f>
        <v/>
      </c>
      <c r="T4" s="49">
        <f>(1+INDEX('入力'!$B$88:$D$88,'入力'!$C$7))^T$2</f>
        <v/>
      </c>
      <c r="U4" s="49">
        <f>(1+INDEX('入力'!$B$88:$D$88,'入力'!$C$7))^U$2</f>
        <v/>
      </c>
      <c r="V4" s="49">
        <f>(1+INDEX('入力'!$B$88:$D$88,'入力'!$C$7))^V$2</f>
        <v/>
      </c>
      <c r="W4" s="49">
        <f>(1+INDEX('入力'!$B$88:$D$88,'入力'!$C$7))^W$2</f>
        <v/>
      </c>
      <c r="X4" s="49">
        <f>(1+INDEX('入力'!$B$88:$D$88,'入力'!$C$7))^X$2</f>
        <v/>
      </c>
      <c r="Y4" s="49">
        <f>(1+INDEX('入力'!$B$88:$D$88,'入力'!$C$7))^Y$2</f>
        <v/>
      </c>
      <c r="Z4" s="49">
        <f>(1+INDEX('入力'!$B$88:$D$88,'入力'!$C$7))^Z$2</f>
        <v/>
      </c>
      <c r="AA4" s="49">
        <f>(1+INDEX('入力'!$B$88:$D$88,'入力'!$C$7))^AA$2</f>
        <v/>
      </c>
      <c r="AB4" s="49">
        <f>(1+INDEX('入力'!$B$88:$D$88,'入力'!$C$7))^AB$2</f>
        <v/>
      </c>
      <c r="AC4" s="49">
        <f>(1+INDEX('入力'!$B$88:$D$88,'入力'!$C$7))^AC$2</f>
        <v/>
      </c>
      <c r="AD4" s="49">
        <f>(1+INDEX('入力'!$B$88:$D$88,'入力'!$C$7))^AD$2</f>
        <v/>
      </c>
      <c r="AE4" s="49">
        <f>(1+INDEX('入力'!$B$88:$D$88,'入力'!$C$7))^AE$2</f>
        <v/>
      </c>
      <c r="AF4" s="49">
        <f>(1+INDEX('入力'!$B$88:$D$88,'入力'!$C$7))^AF$2</f>
        <v/>
      </c>
      <c r="AG4" s="49">
        <f>(1+INDEX('入力'!$B$88:$D$88,'入力'!$C$7))^AG$2</f>
        <v/>
      </c>
      <c r="AH4" s="49">
        <f>(1+INDEX('入力'!$B$88:$D$88,'入力'!$C$7))^AH$2</f>
        <v/>
      </c>
      <c r="AI4" s="49">
        <f>(1+INDEX('入力'!$B$88:$D$88,'入力'!$C$7))^AI$2</f>
        <v/>
      </c>
      <c r="AJ4" s="49">
        <f>(1+INDEX('入力'!$B$88:$D$88,'入力'!$C$7))^AJ$2</f>
        <v/>
      </c>
      <c r="AK4" s="49">
        <f>(1+INDEX('入力'!$B$88:$D$88,'入力'!$C$7))^AK$2</f>
        <v/>
      </c>
      <c r="AL4" s="49">
        <f>(1+INDEX('入力'!$B$88:$D$88,'入力'!$C$7))^AL$2</f>
        <v/>
      </c>
      <c r="AM4" s="49">
        <f>(1+INDEX('入力'!$B$88:$D$88,'入力'!$C$7))^AM$2</f>
        <v/>
      </c>
      <c r="AN4" s="49">
        <f>(1+INDEX('入力'!$B$88:$D$88,'入力'!$C$7))^AN$2</f>
        <v/>
      </c>
      <c r="AO4" s="49">
        <f>(1+INDEX('入力'!$B$88:$D$88,'入力'!$C$7))^AO$2</f>
        <v/>
      </c>
      <c r="AP4" s="49">
        <f>(1+INDEX('入力'!$B$88:$D$88,'入力'!$C$7))^AP$2</f>
        <v/>
      </c>
      <c r="AQ4" s="49">
        <f>(1+INDEX('入力'!$B$88:$D$88,'入力'!$C$7))^AQ$2</f>
        <v/>
      </c>
      <c r="AR4" s="49">
        <f>(1+INDEX('入力'!$B$88:$D$88,'入力'!$C$7))^AR$2</f>
        <v/>
      </c>
      <c r="AS4" s="49">
        <f>(1+INDEX('入力'!$B$88:$D$88,'入力'!$C$7))^AS$2</f>
        <v/>
      </c>
      <c r="AT4" s="49">
        <f>(1+INDEX('入力'!$B$88:$D$88,'入力'!$C$7))^AT$2</f>
        <v/>
      </c>
      <c r="AU4" s="49">
        <f>(1+INDEX('入力'!$B$88:$D$88,'入力'!$C$7))^AU$2</f>
        <v/>
      </c>
      <c r="AV4" s="49">
        <f>(1+INDEX('入力'!$B$88:$D$88,'入力'!$C$7))^AV$2</f>
        <v/>
      </c>
      <c r="AW4" s="49">
        <f>(1+INDEX('入力'!$B$88:$D$88,'入力'!$C$7))^AW$2</f>
        <v/>
      </c>
      <c r="AX4" s="49">
        <f>(1+INDEX('入力'!$B$88:$D$88,'入力'!$C$7))^AX$2</f>
        <v/>
      </c>
      <c r="AY4" s="49">
        <f>(1+INDEX('入力'!$B$88:$D$88,'入力'!$C$7))^AY$2</f>
        <v/>
      </c>
      <c r="AZ4" s="49">
        <f>(1+INDEX('入力'!$B$88:$D$88,'入力'!$C$7))^AZ$2</f>
        <v/>
      </c>
      <c r="BA4" s="49">
        <f>(1+INDEX('入力'!$B$88:$D$88,'入力'!$C$7))^BA$2</f>
        <v/>
      </c>
      <c r="BB4" s="49">
        <f>(1+INDEX('入力'!$B$88:$D$88,'入力'!$C$7))^BB$2</f>
        <v/>
      </c>
      <c r="BC4" s="49">
        <f>(1+INDEX('入力'!$B$88:$D$88,'入力'!$C$7))^BC$2</f>
        <v/>
      </c>
      <c r="BD4" s="49">
        <f>(1+INDEX('入力'!$B$88:$D$88,'入力'!$C$7))^BD$2</f>
        <v/>
      </c>
      <c r="BE4" s="49">
        <f>(1+INDEX('入力'!$B$88:$D$88,'入力'!$C$7))^BE$2</f>
        <v/>
      </c>
      <c r="BF4" s="49">
        <f>(1+INDEX('入力'!$B$88:$D$88,'入力'!$C$7))^BF$2</f>
        <v/>
      </c>
      <c r="BG4" s="49">
        <f>(1+INDEX('入力'!$B$88:$D$88,'入力'!$C$7))^BG$2</f>
        <v/>
      </c>
      <c r="BH4" s="49">
        <f>(1+INDEX('入力'!$B$88:$D$88,'入力'!$C$7))^BH$2</f>
        <v/>
      </c>
      <c r="BI4" s="49">
        <f>(1+INDEX('入力'!$B$88:$D$88,'入力'!$C$7))^BI$2</f>
        <v/>
      </c>
      <c r="BJ4" s="49">
        <f>(1+INDEX('入力'!$B$88:$D$88,'入力'!$C$7))^BJ$2</f>
        <v/>
      </c>
      <c r="BK4" s="49">
        <f>(1+INDEX('入力'!$B$88:$D$88,'入力'!$C$7))^BK$2</f>
        <v/>
      </c>
      <c r="BL4" s="49">
        <f>(1+INDEX('入力'!$B$88:$D$88,'入力'!$C$7))^BL$2</f>
        <v/>
      </c>
      <c r="BM4" s="49">
        <f>(1+INDEX('入力'!$B$88:$D$88,'入力'!$C$7))^BM$2</f>
        <v/>
      </c>
      <c r="BN4" s="49">
        <f>(1+INDEX('入力'!$B$88:$D$88,'入力'!$C$7))^BN$2</f>
        <v/>
      </c>
      <c r="BO4" s="49">
        <f>(1+INDEX('入力'!$B$88:$D$88,'入力'!$C$7))^BO$2</f>
        <v/>
      </c>
    </row>
    <row r="5">
      <c r="A5" s="5" t="inlineStr">
        <is>
          <t>年金の伸びの倍率（選んだ）</t>
        </is>
      </c>
      <c r="B5" s="49">
        <f>(1+INDEX('入力'!$B$90:$D$90,'入力'!$C$7))^B$2</f>
        <v/>
      </c>
      <c r="C5" s="49">
        <f>(1+INDEX('入力'!$B$90:$D$90,'入力'!$C$7))^C$2</f>
        <v/>
      </c>
      <c r="D5" s="49">
        <f>(1+INDEX('入力'!$B$90:$D$90,'入力'!$C$7))^D$2</f>
        <v/>
      </c>
      <c r="E5" s="49">
        <f>(1+INDEX('入力'!$B$90:$D$90,'入力'!$C$7))^E$2</f>
        <v/>
      </c>
      <c r="F5" s="49">
        <f>(1+INDEX('入力'!$B$90:$D$90,'入力'!$C$7))^F$2</f>
        <v/>
      </c>
      <c r="G5" s="49">
        <f>(1+INDEX('入力'!$B$90:$D$90,'入力'!$C$7))^G$2</f>
        <v/>
      </c>
      <c r="H5" s="49">
        <f>(1+INDEX('入力'!$B$90:$D$90,'入力'!$C$7))^H$2</f>
        <v/>
      </c>
      <c r="I5" s="49">
        <f>(1+INDEX('入力'!$B$90:$D$90,'入力'!$C$7))^I$2</f>
        <v/>
      </c>
      <c r="J5" s="49">
        <f>(1+INDEX('入力'!$B$90:$D$90,'入力'!$C$7))^J$2</f>
        <v/>
      </c>
      <c r="K5" s="49">
        <f>(1+INDEX('入力'!$B$90:$D$90,'入力'!$C$7))^K$2</f>
        <v/>
      </c>
      <c r="L5" s="49">
        <f>(1+INDEX('入力'!$B$90:$D$90,'入力'!$C$7))^L$2</f>
        <v/>
      </c>
      <c r="M5" s="49">
        <f>(1+INDEX('入力'!$B$90:$D$90,'入力'!$C$7))^M$2</f>
        <v/>
      </c>
      <c r="N5" s="49">
        <f>(1+INDEX('入力'!$B$90:$D$90,'入力'!$C$7))^N$2</f>
        <v/>
      </c>
      <c r="O5" s="49">
        <f>(1+INDEX('入力'!$B$90:$D$90,'入力'!$C$7))^O$2</f>
        <v/>
      </c>
      <c r="P5" s="49">
        <f>(1+INDEX('入力'!$B$90:$D$90,'入力'!$C$7))^P$2</f>
        <v/>
      </c>
      <c r="Q5" s="49">
        <f>(1+INDEX('入力'!$B$90:$D$90,'入力'!$C$7))^Q$2</f>
        <v/>
      </c>
      <c r="R5" s="49">
        <f>(1+INDEX('入力'!$B$90:$D$90,'入力'!$C$7))^R$2</f>
        <v/>
      </c>
      <c r="S5" s="49">
        <f>(1+INDEX('入力'!$B$90:$D$90,'入力'!$C$7))^S$2</f>
        <v/>
      </c>
      <c r="T5" s="49">
        <f>(1+INDEX('入力'!$B$90:$D$90,'入力'!$C$7))^T$2</f>
        <v/>
      </c>
      <c r="U5" s="49">
        <f>(1+INDEX('入力'!$B$90:$D$90,'入力'!$C$7))^U$2</f>
        <v/>
      </c>
      <c r="V5" s="49">
        <f>(1+INDEX('入力'!$B$90:$D$90,'入力'!$C$7))^V$2</f>
        <v/>
      </c>
      <c r="W5" s="49">
        <f>(1+INDEX('入力'!$B$90:$D$90,'入力'!$C$7))^W$2</f>
        <v/>
      </c>
      <c r="X5" s="49">
        <f>(1+INDEX('入力'!$B$90:$D$90,'入力'!$C$7))^X$2</f>
        <v/>
      </c>
      <c r="Y5" s="49">
        <f>(1+INDEX('入力'!$B$90:$D$90,'入力'!$C$7))^Y$2</f>
        <v/>
      </c>
      <c r="Z5" s="49">
        <f>(1+INDEX('入力'!$B$90:$D$90,'入力'!$C$7))^Z$2</f>
        <v/>
      </c>
      <c r="AA5" s="49">
        <f>(1+INDEX('入力'!$B$90:$D$90,'入力'!$C$7))^AA$2</f>
        <v/>
      </c>
      <c r="AB5" s="49">
        <f>(1+INDEX('入力'!$B$90:$D$90,'入力'!$C$7))^AB$2</f>
        <v/>
      </c>
      <c r="AC5" s="49">
        <f>(1+INDEX('入力'!$B$90:$D$90,'入力'!$C$7))^AC$2</f>
        <v/>
      </c>
      <c r="AD5" s="49">
        <f>(1+INDEX('入力'!$B$90:$D$90,'入力'!$C$7))^AD$2</f>
        <v/>
      </c>
      <c r="AE5" s="49">
        <f>(1+INDEX('入力'!$B$90:$D$90,'入力'!$C$7))^AE$2</f>
        <v/>
      </c>
      <c r="AF5" s="49">
        <f>(1+INDEX('入力'!$B$90:$D$90,'入力'!$C$7))^AF$2</f>
        <v/>
      </c>
      <c r="AG5" s="49">
        <f>(1+INDEX('入力'!$B$90:$D$90,'入力'!$C$7))^AG$2</f>
        <v/>
      </c>
      <c r="AH5" s="49">
        <f>(1+INDEX('入力'!$B$90:$D$90,'入力'!$C$7))^AH$2</f>
        <v/>
      </c>
      <c r="AI5" s="49">
        <f>(1+INDEX('入力'!$B$90:$D$90,'入力'!$C$7))^AI$2</f>
        <v/>
      </c>
      <c r="AJ5" s="49">
        <f>(1+INDEX('入力'!$B$90:$D$90,'入力'!$C$7))^AJ$2</f>
        <v/>
      </c>
      <c r="AK5" s="49">
        <f>(1+INDEX('入力'!$B$90:$D$90,'入力'!$C$7))^AK$2</f>
        <v/>
      </c>
      <c r="AL5" s="49">
        <f>(1+INDEX('入力'!$B$90:$D$90,'入力'!$C$7))^AL$2</f>
        <v/>
      </c>
      <c r="AM5" s="49">
        <f>(1+INDEX('入力'!$B$90:$D$90,'入力'!$C$7))^AM$2</f>
        <v/>
      </c>
      <c r="AN5" s="49">
        <f>(1+INDEX('入力'!$B$90:$D$90,'入力'!$C$7))^AN$2</f>
        <v/>
      </c>
      <c r="AO5" s="49">
        <f>(1+INDEX('入力'!$B$90:$D$90,'入力'!$C$7))^AO$2</f>
        <v/>
      </c>
      <c r="AP5" s="49">
        <f>(1+INDEX('入力'!$B$90:$D$90,'入力'!$C$7))^AP$2</f>
        <v/>
      </c>
      <c r="AQ5" s="49">
        <f>(1+INDEX('入力'!$B$90:$D$90,'入力'!$C$7))^AQ$2</f>
        <v/>
      </c>
      <c r="AR5" s="49">
        <f>(1+INDEX('入力'!$B$90:$D$90,'入力'!$C$7))^AR$2</f>
        <v/>
      </c>
      <c r="AS5" s="49">
        <f>(1+INDEX('入力'!$B$90:$D$90,'入力'!$C$7))^AS$2</f>
        <v/>
      </c>
      <c r="AT5" s="49">
        <f>(1+INDEX('入力'!$B$90:$D$90,'入力'!$C$7))^AT$2</f>
        <v/>
      </c>
      <c r="AU5" s="49">
        <f>(1+INDEX('入力'!$B$90:$D$90,'入力'!$C$7))^AU$2</f>
        <v/>
      </c>
      <c r="AV5" s="49">
        <f>(1+INDEX('入力'!$B$90:$D$90,'入力'!$C$7))^AV$2</f>
        <v/>
      </c>
      <c r="AW5" s="49">
        <f>(1+INDEX('入力'!$B$90:$D$90,'入力'!$C$7))^AW$2</f>
        <v/>
      </c>
      <c r="AX5" s="49">
        <f>(1+INDEX('入力'!$B$90:$D$90,'入力'!$C$7))^AX$2</f>
        <v/>
      </c>
      <c r="AY5" s="49">
        <f>(1+INDEX('入力'!$B$90:$D$90,'入力'!$C$7))^AY$2</f>
        <v/>
      </c>
      <c r="AZ5" s="49">
        <f>(1+INDEX('入力'!$B$90:$D$90,'入力'!$C$7))^AZ$2</f>
        <v/>
      </c>
      <c r="BA5" s="49">
        <f>(1+INDEX('入力'!$B$90:$D$90,'入力'!$C$7))^BA$2</f>
        <v/>
      </c>
      <c r="BB5" s="49">
        <f>(1+INDEX('入力'!$B$90:$D$90,'入力'!$C$7))^BB$2</f>
        <v/>
      </c>
      <c r="BC5" s="49">
        <f>(1+INDEX('入力'!$B$90:$D$90,'入力'!$C$7))^BC$2</f>
        <v/>
      </c>
      <c r="BD5" s="49">
        <f>(1+INDEX('入力'!$B$90:$D$90,'入力'!$C$7))^BD$2</f>
        <v/>
      </c>
      <c r="BE5" s="49">
        <f>(1+INDEX('入力'!$B$90:$D$90,'入力'!$C$7))^BE$2</f>
        <v/>
      </c>
      <c r="BF5" s="49">
        <f>(1+INDEX('入力'!$B$90:$D$90,'入力'!$C$7))^BF$2</f>
        <v/>
      </c>
      <c r="BG5" s="49">
        <f>(1+INDEX('入力'!$B$90:$D$90,'入力'!$C$7))^BG$2</f>
        <v/>
      </c>
      <c r="BH5" s="49">
        <f>(1+INDEX('入力'!$B$90:$D$90,'入力'!$C$7))^BH$2</f>
        <v/>
      </c>
      <c r="BI5" s="49">
        <f>(1+INDEX('入力'!$B$90:$D$90,'入力'!$C$7))^BI$2</f>
        <v/>
      </c>
      <c r="BJ5" s="49">
        <f>(1+INDEX('入力'!$B$90:$D$90,'入力'!$C$7))^BJ$2</f>
        <v/>
      </c>
      <c r="BK5" s="49">
        <f>(1+INDEX('入力'!$B$90:$D$90,'入力'!$C$7))^BK$2</f>
        <v/>
      </c>
      <c r="BL5" s="49">
        <f>(1+INDEX('入力'!$B$90:$D$90,'入力'!$C$7))^BL$2</f>
        <v/>
      </c>
      <c r="BM5" s="49">
        <f>(1+INDEX('入力'!$B$90:$D$90,'入力'!$C$7))^BM$2</f>
        <v/>
      </c>
      <c r="BN5" s="49">
        <f>(1+INDEX('入力'!$B$90:$D$90,'入力'!$C$7))^BN$2</f>
        <v/>
      </c>
      <c r="BO5" s="49">
        <f>(1+INDEX('入力'!$B$90:$D$90,'入力'!$C$7))^BO$2</f>
        <v/>
      </c>
    </row>
    <row r="6">
      <c r="A6" s="3" t="inlineStr">
        <is>
          <t>■ 入るお金（伸びをかける前）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0" t="n"/>
      <c r="AM6" s="10" t="n"/>
      <c r="AN6" s="10" t="n"/>
      <c r="AO6" s="10" t="n"/>
      <c r="AP6" s="10" t="n"/>
      <c r="AQ6" s="10" t="n"/>
      <c r="AR6" s="10" t="n"/>
      <c r="AS6" s="10" t="n"/>
      <c r="AT6" s="10" t="n"/>
      <c r="AU6" s="10" t="n"/>
      <c r="AV6" s="10" t="n"/>
      <c r="AW6" s="10" t="n"/>
      <c r="AX6" s="10" t="n"/>
      <c r="AY6" s="10" t="n"/>
      <c r="AZ6" s="10" t="n"/>
      <c r="BA6" s="10" t="n"/>
      <c r="BB6" s="10" t="n"/>
      <c r="BC6" s="10" t="n"/>
      <c r="BD6" s="10" t="n"/>
      <c r="BE6" s="10" t="n"/>
      <c r="BF6" s="10" t="n"/>
      <c r="BG6" s="10" t="n"/>
      <c r="BH6" s="10" t="n"/>
      <c r="BI6" s="10" t="n"/>
      <c r="BJ6" s="10" t="n"/>
      <c r="BK6" s="10" t="n"/>
      <c r="BL6" s="10" t="n"/>
      <c r="BM6" s="10" t="n"/>
      <c r="BN6" s="10" t="n"/>
      <c r="BO6" s="10" t="n"/>
    </row>
    <row r="7">
      <c r="A7" s="5" t="inlineStr">
        <is>
          <t>大人1の給料の月数</t>
        </is>
      </c>
      <c r="B7" s="18">
        <f>IF('入力'!$B$14="",0,IF(B$1&gt;='入力'!$B$24,0,12-COUNTIFS('入力'!$A$118:$A$153,"&gt;="&amp;DATE(B$1,1,1),'入力'!$A$118:$A$153,"&lt;="&amp;DATE(B$1,12,31),'入力'!$B$118:$B$153,"&lt;&gt;")))</f>
        <v/>
      </c>
      <c r="C7" s="18">
        <f>IF('入力'!$B$14="",0,IF(C$1&gt;='入力'!$B$24,0,12-COUNTIFS('入力'!$A$118:$A$153,"&gt;="&amp;DATE(C$1,1,1),'入力'!$A$118:$A$153,"&lt;="&amp;DATE(C$1,12,31),'入力'!$B$118:$B$153,"&lt;&gt;")))</f>
        <v/>
      </c>
      <c r="D7" s="18">
        <f>IF('入力'!$B$14="",0,IF(D$1&gt;='入力'!$B$24,0,12-COUNTIFS('入力'!$A$118:$A$153,"&gt;="&amp;DATE(D$1,1,1),'入力'!$A$118:$A$153,"&lt;="&amp;DATE(D$1,12,31),'入力'!$B$118:$B$153,"&lt;&gt;")))</f>
        <v/>
      </c>
      <c r="E7" s="18">
        <f>IF('入力'!$B$14="",0,IF(E$1&gt;='入力'!$B$24,0,12-COUNTIFS('入力'!$A$118:$A$153,"&gt;="&amp;DATE(E$1,1,1),'入力'!$A$118:$A$153,"&lt;="&amp;DATE(E$1,12,31),'入力'!$B$118:$B$153,"&lt;&gt;")))</f>
        <v/>
      </c>
      <c r="F7" s="18">
        <f>IF('入力'!$B$14="",0,IF(F$1&gt;='入力'!$B$24,0,12-COUNTIFS('入力'!$A$118:$A$153,"&gt;="&amp;DATE(F$1,1,1),'入力'!$A$118:$A$153,"&lt;="&amp;DATE(F$1,12,31),'入力'!$B$118:$B$153,"&lt;&gt;")))</f>
        <v/>
      </c>
      <c r="G7" s="18">
        <f>IF('入力'!$B$14="",0,IF(G$1&gt;='入力'!$B$24,0,12-COUNTIFS('入力'!$A$118:$A$153,"&gt;="&amp;DATE(G$1,1,1),'入力'!$A$118:$A$153,"&lt;="&amp;DATE(G$1,12,31),'入力'!$B$118:$B$153,"&lt;&gt;")))</f>
        <v/>
      </c>
      <c r="H7" s="18">
        <f>IF('入力'!$B$14="",0,IF(H$1&gt;='入力'!$B$24,0,12-COUNTIFS('入力'!$A$118:$A$153,"&gt;="&amp;DATE(H$1,1,1),'入力'!$A$118:$A$153,"&lt;="&amp;DATE(H$1,12,31),'入力'!$B$118:$B$153,"&lt;&gt;")))</f>
        <v/>
      </c>
      <c r="I7" s="18">
        <f>IF('入力'!$B$14="",0,IF(I$1&gt;='入力'!$B$24,0,12-COUNTIFS('入力'!$A$118:$A$153,"&gt;="&amp;DATE(I$1,1,1),'入力'!$A$118:$A$153,"&lt;="&amp;DATE(I$1,12,31),'入力'!$B$118:$B$153,"&lt;&gt;")))</f>
        <v/>
      </c>
      <c r="J7" s="18">
        <f>IF('入力'!$B$14="",0,IF(J$1&gt;='入力'!$B$24,0,12-COUNTIFS('入力'!$A$118:$A$153,"&gt;="&amp;DATE(J$1,1,1),'入力'!$A$118:$A$153,"&lt;="&amp;DATE(J$1,12,31),'入力'!$B$118:$B$153,"&lt;&gt;")))</f>
        <v/>
      </c>
      <c r="K7" s="18">
        <f>IF('入力'!$B$14="",0,IF(K$1&gt;='入力'!$B$24,0,12-COUNTIFS('入力'!$A$118:$A$153,"&gt;="&amp;DATE(K$1,1,1),'入力'!$A$118:$A$153,"&lt;="&amp;DATE(K$1,12,31),'入力'!$B$118:$B$153,"&lt;&gt;")))</f>
        <v/>
      </c>
      <c r="L7" s="18">
        <f>IF('入力'!$B$14="",0,IF(L$1&gt;='入力'!$B$24,0,12-COUNTIFS('入力'!$A$118:$A$153,"&gt;="&amp;DATE(L$1,1,1),'入力'!$A$118:$A$153,"&lt;="&amp;DATE(L$1,12,31),'入力'!$B$118:$B$153,"&lt;&gt;")))</f>
        <v/>
      </c>
      <c r="M7" s="18">
        <f>IF('入力'!$B$14="",0,IF(M$1&gt;='入力'!$B$24,0,12-COUNTIFS('入力'!$A$118:$A$153,"&gt;="&amp;DATE(M$1,1,1),'入力'!$A$118:$A$153,"&lt;="&amp;DATE(M$1,12,31),'入力'!$B$118:$B$153,"&lt;&gt;")))</f>
        <v/>
      </c>
      <c r="N7" s="18">
        <f>IF('入力'!$B$14="",0,IF(N$1&gt;='入力'!$B$24,0,12-COUNTIFS('入力'!$A$118:$A$153,"&gt;="&amp;DATE(N$1,1,1),'入力'!$A$118:$A$153,"&lt;="&amp;DATE(N$1,12,31),'入力'!$B$118:$B$153,"&lt;&gt;")))</f>
        <v/>
      </c>
      <c r="O7" s="18">
        <f>IF('入力'!$B$14="",0,IF(O$1&gt;='入力'!$B$24,0,12-COUNTIFS('入力'!$A$118:$A$153,"&gt;="&amp;DATE(O$1,1,1),'入力'!$A$118:$A$153,"&lt;="&amp;DATE(O$1,12,31),'入力'!$B$118:$B$153,"&lt;&gt;")))</f>
        <v/>
      </c>
      <c r="P7" s="18">
        <f>IF('入力'!$B$14="",0,IF(P$1&gt;='入力'!$B$24,0,12-COUNTIFS('入力'!$A$118:$A$153,"&gt;="&amp;DATE(P$1,1,1),'入力'!$A$118:$A$153,"&lt;="&amp;DATE(P$1,12,31),'入力'!$B$118:$B$153,"&lt;&gt;")))</f>
        <v/>
      </c>
      <c r="Q7" s="18">
        <f>IF('入力'!$B$14="",0,IF(Q$1&gt;='入力'!$B$24,0,12-COUNTIFS('入力'!$A$118:$A$153,"&gt;="&amp;DATE(Q$1,1,1),'入力'!$A$118:$A$153,"&lt;="&amp;DATE(Q$1,12,31),'入力'!$B$118:$B$153,"&lt;&gt;")))</f>
        <v/>
      </c>
      <c r="R7" s="18">
        <f>IF('入力'!$B$14="",0,IF(R$1&gt;='入力'!$B$24,0,12-COUNTIFS('入力'!$A$118:$A$153,"&gt;="&amp;DATE(R$1,1,1),'入力'!$A$118:$A$153,"&lt;="&amp;DATE(R$1,12,31),'入力'!$B$118:$B$153,"&lt;&gt;")))</f>
        <v/>
      </c>
      <c r="S7" s="18">
        <f>IF('入力'!$B$14="",0,IF(S$1&gt;='入力'!$B$24,0,12-COUNTIFS('入力'!$A$118:$A$153,"&gt;="&amp;DATE(S$1,1,1),'入力'!$A$118:$A$153,"&lt;="&amp;DATE(S$1,12,31),'入力'!$B$118:$B$153,"&lt;&gt;")))</f>
        <v/>
      </c>
      <c r="T7" s="18">
        <f>IF('入力'!$B$14="",0,IF(T$1&gt;='入力'!$B$24,0,12-COUNTIFS('入力'!$A$118:$A$153,"&gt;="&amp;DATE(T$1,1,1),'入力'!$A$118:$A$153,"&lt;="&amp;DATE(T$1,12,31),'入力'!$B$118:$B$153,"&lt;&gt;")))</f>
        <v/>
      </c>
      <c r="U7" s="18">
        <f>IF('入力'!$B$14="",0,IF(U$1&gt;='入力'!$B$24,0,12-COUNTIFS('入力'!$A$118:$A$153,"&gt;="&amp;DATE(U$1,1,1),'入力'!$A$118:$A$153,"&lt;="&amp;DATE(U$1,12,31),'入力'!$B$118:$B$153,"&lt;&gt;")))</f>
        <v/>
      </c>
      <c r="V7" s="18">
        <f>IF('入力'!$B$14="",0,IF(V$1&gt;='入力'!$B$24,0,12-COUNTIFS('入力'!$A$118:$A$153,"&gt;="&amp;DATE(V$1,1,1),'入力'!$A$118:$A$153,"&lt;="&amp;DATE(V$1,12,31),'入力'!$B$118:$B$153,"&lt;&gt;")))</f>
        <v/>
      </c>
      <c r="W7" s="18">
        <f>IF('入力'!$B$14="",0,IF(W$1&gt;='入力'!$B$24,0,12-COUNTIFS('入力'!$A$118:$A$153,"&gt;="&amp;DATE(W$1,1,1),'入力'!$A$118:$A$153,"&lt;="&amp;DATE(W$1,12,31),'入力'!$B$118:$B$153,"&lt;&gt;")))</f>
        <v/>
      </c>
      <c r="X7" s="18">
        <f>IF('入力'!$B$14="",0,IF(X$1&gt;='入力'!$B$24,0,12-COUNTIFS('入力'!$A$118:$A$153,"&gt;="&amp;DATE(X$1,1,1),'入力'!$A$118:$A$153,"&lt;="&amp;DATE(X$1,12,31),'入力'!$B$118:$B$153,"&lt;&gt;")))</f>
        <v/>
      </c>
      <c r="Y7" s="18">
        <f>IF('入力'!$B$14="",0,IF(Y$1&gt;='入力'!$B$24,0,12-COUNTIFS('入力'!$A$118:$A$153,"&gt;="&amp;DATE(Y$1,1,1),'入力'!$A$118:$A$153,"&lt;="&amp;DATE(Y$1,12,31),'入力'!$B$118:$B$153,"&lt;&gt;")))</f>
        <v/>
      </c>
      <c r="Z7" s="18">
        <f>IF('入力'!$B$14="",0,IF(Z$1&gt;='入力'!$B$24,0,12-COUNTIFS('入力'!$A$118:$A$153,"&gt;="&amp;DATE(Z$1,1,1),'入力'!$A$118:$A$153,"&lt;="&amp;DATE(Z$1,12,31),'入力'!$B$118:$B$153,"&lt;&gt;")))</f>
        <v/>
      </c>
      <c r="AA7" s="18">
        <f>IF('入力'!$B$14="",0,IF(AA$1&gt;='入力'!$B$24,0,12-COUNTIFS('入力'!$A$118:$A$153,"&gt;="&amp;DATE(AA$1,1,1),'入力'!$A$118:$A$153,"&lt;="&amp;DATE(AA$1,12,31),'入力'!$B$118:$B$153,"&lt;&gt;")))</f>
        <v/>
      </c>
      <c r="AB7" s="18">
        <f>IF('入力'!$B$14="",0,IF(AB$1&gt;='入力'!$B$24,0,12-COUNTIFS('入力'!$A$118:$A$153,"&gt;="&amp;DATE(AB$1,1,1),'入力'!$A$118:$A$153,"&lt;="&amp;DATE(AB$1,12,31),'入力'!$B$118:$B$153,"&lt;&gt;")))</f>
        <v/>
      </c>
      <c r="AC7" s="18">
        <f>IF('入力'!$B$14="",0,IF(AC$1&gt;='入力'!$B$24,0,12-COUNTIFS('入力'!$A$118:$A$153,"&gt;="&amp;DATE(AC$1,1,1),'入力'!$A$118:$A$153,"&lt;="&amp;DATE(AC$1,12,31),'入力'!$B$118:$B$153,"&lt;&gt;")))</f>
        <v/>
      </c>
      <c r="AD7" s="18">
        <f>IF('入力'!$B$14="",0,IF(AD$1&gt;='入力'!$B$24,0,12-COUNTIFS('入力'!$A$118:$A$153,"&gt;="&amp;DATE(AD$1,1,1),'入力'!$A$118:$A$153,"&lt;="&amp;DATE(AD$1,12,31),'入力'!$B$118:$B$153,"&lt;&gt;")))</f>
        <v/>
      </c>
      <c r="AE7" s="18">
        <f>IF('入力'!$B$14="",0,IF(AE$1&gt;='入力'!$B$24,0,12-COUNTIFS('入力'!$A$118:$A$153,"&gt;="&amp;DATE(AE$1,1,1),'入力'!$A$118:$A$153,"&lt;="&amp;DATE(AE$1,12,31),'入力'!$B$118:$B$153,"&lt;&gt;")))</f>
        <v/>
      </c>
      <c r="AF7" s="18">
        <f>IF('入力'!$B$14="",0,IF(AF$1&gt;='入力'!$B$24,0,12-COUNTIFS('入力'!$A$118:$A$153,"&gt;="&amp;DATE(AF$1,1,1),'入力'!$A$118:$A$153,"&lt;="&amp;DATE(AF$1,12,31),'入力'!$B$118:$B$153,"&lt;&gt;")))</f>
        <v/>
      </c>
      <c r="AG7" s="18">
        <f>IF('入力'!$B$14="",0,IF(AG$1&gt;='入力'!$B$24,0,12-COUNTIFS('入力'!$A$118:$A$153,"&gt;="&amp;DATE(AG$1,1,1),'入力'!$A$118:$A$153,"&lt;="&amp;DATE(AG$1,12,31),'入力'!$B$118:$B$153,"&lt;&gt;")))</f>
        <v/>
      </c>
      <c r="AH7" s="18">
        <f>IF('入力'!$B$14="",0,IF(AH$1&gt;='入力'!$B$24,0,12-COUNTIFS('入力'!$A$118:$A$153,"&gt;="&amp;DATE(AH$1,1,1),'入力'!$A$118:$A$153,"&lt;="&amp;DATE(AH$1,12,31),'入力'!$B$118:$B$153,"&lt;&gt;")))</f>
        <v/>
      </c>
      <c r="AI7" s="18">
        <f>IF('入力'!$B$14="",0,IF(AI$1&gt;='入力'!$B$24,0,12-COUNTIFS('入力'!$A$118:$A$153,"&gt;="&amp;DATE(AI$1,1,1),'入力'!$A$118:$A$153,"&lt;="&amp;DATE(AI$1,12,31),'入力'!$B$118:$B$153,"&lt;&gt;")))</f>
        <v/>
      </c>
      <c r="AJ7" s="18">
        <f>IF('入力'!$B$14="",0,IF(AJ$1&gt;='入力'!$B$24,0,12-COUNTIFS('入力'!$A$118:$A$153,"&gt;="&amp;DATE(AJ$1,1,1),'入力'!$A$118:$A$153,"&lt;="&amp;DATE(AJ$1,12,31),'入力'!$B$118:$B$153,"&lt;&gt;")))</f>
        <v/>
      </c>
      <c r="AK7" s="18">
        <f>IF('入力'!$B$14="",0,IF(AK$1&gt;='入力'!$B$24,0,12-COUNTIFS('入力'!$A$118:$A$153,"&gt;="&amp;DATE(AK$1,1,1),'入力'!$A$118:$A$153,"&lt;="&amp;DATE(AK$1,12,31),'入力'!$B$118:$B$153,"&lt;&gt;")))</f>
        <v/>
      </c>
      <c r="AL7" s="18">
        <f>IF('入力'!$B$14="",0,IF(AL$1&gt;='入力'!$B$24,0,12-COUNTIFS('入力'!$A$118:$A$153,"&gt;="&amp;DATE(AL$1,1,1),'入力'!$A$118:$A$153,"&lt;="&amp;DATE(AL$1,12,31),'入力'!$B$118:$B$153,"&lt;&gt;")))</f>
        <v/>
      </c>
      <c r="AM7" s="18">
        <f>IF('入力'!$B$14="",0,IF(AM$1&gt;='入力'!$B$24,0,12-COUNTIFS('入力'!$A$118:$A$153,"&gt;="&amp;DATE(AM$1,1,1),'入力'!$A$118:$A$153,"&lt;="&amp;DATE(AM$1,12,31),'入力'!$B$118:$B$153,"&lt;&gt;")))</f>
        <v/>
      </c>
      <c r="AN7" s="18">
        <f>IF('入力'!$B$14="",0,IF(AN$1&gt;='入力'!$B$24,0,12-COUNTIFS('入力'!$A$118:$A$153,"&gt;="&amp;DATE(AN$1,1,1),'入力'!$A$118:$A$153,"&lt;="&amp;DATE(AN$1,12,31),'入力'!$B$118:$B$153,"&lt;&gt;")))</f>
        <v/>
      </c>
      <c r="AO7" s="18">
        <f>IF('入力'!$B$14="",0,IF(AO$1&gt;='入力'!$B$24,0,12-COUNTIFS('入力'!$A$118:$A$153,"&gt;="&amp;DATE(AO$1,1,1),'入力'!$A$118:$A$153,"&lt;="&amp;DATE(AO$1,12,31),'入力'!$B$118:$B$153,"&lt;&gt;")))</f>
        <v/>
      </c>
      <c r="AP7" s="18">
        <f>IF('入力'!$B$14="",0,IF(AP$1&gt;='入力'!$B$24,0,12-COUNTIFS('入力'!$A$118:$A$153,"&gt;="&amp;DATE(AP$1,1,1),'入力'!$A$118:$A$153,"&lt;="&amp;DATE(AP$1,12,31),'入力'!$B$118:$B$153,"&lt;&gt;")))</f>
        <v/>
      </c>
      <c r="AQ7" s="18">
        <f>IF('入力'!$B$14="",0,IF(AQ$1&gt;='入力'!$B$24,0,12-COUNTIFS('入力'!$A$118:$A$153,"&gt;="&amp;DATE(AQ$1,1,1),'入力'!$A$118:$A$153,"&lt;="&amp;DATE(AQ$1,12,31),'入力'!$B$118:$B$153,"&lt;&gt;")))</f>
        <v/>
      </c>
      <c r="AR7" s="18">
        <f>IF('入力'!$B$14="",0,IF(AR$1&gt;='入力'!$B$24,0,12-COUNTIFS('入力'!$A$118:$A$153,"&gt;="&amp;DATE(AR$1,1,1),'入力'!$A$118:$A$153,"&lt;="&amp;DATE(AR$1,12,31),'入力'!$B$118:$B$153,"&lt;&gt;")))</f>
        <v/>
      </c>
      <c r="AS7" s="18">
        <f>IF('入力'!$B$14="",0,IF(AS$1&gt;='入力'!$B$24,0,12-COUNTIFS('入力'!$A$118:$A$153,"&gt;="&amp;DATE(AS$1,1,1),'入力'!$A$118:$A$153,"&lt;="&amp;DATE(AS$1,12,31),'入力'!$B$118:$B$153,"&lt;&gt;")))</f>
        <v/>
      </c>
      <c r="AT7" s="18">
        <f>IF('入力'!$B$14="",0,IF(AT$1&gt;='入力'!$B$24,0,12-COUNTIFS('入力'!$A$118:$A$153,"&gt;="&amp;DATE(AT$1,1,1),'入力'!$A$118:$A$153,"&lt;="&amp;DATE(AT$1,12,31),'入力'!$B$118:$B$153,"&lt;&gt;")))</f>
        <v/>
      </c>
      <c r="AU7" s="18">
        <f>IF('入力'!$B$14="",0,IF(AU$1&gt;='入力'!$B$24,0,12-COUNTIFS('入力'!$A$118:$A$153,"&gt;="&amp;DATE(AU$1,1,1),'入力'!$A$118:$A$153,"&lt;="&amp;DATE(AU$1,12,31),'入力'!$B$118:$B$153,"&lt;&gt;")))</f>
        <v/>
      </c>
      <c r="AV7" s="18">
        <f>IF('入力'!$B$14="",0,IF(AV$1&gt;='入力'!$B$24,0,12-COUNTIFS('入力'!$A$118:$A$153,"&gt;="&amp;DATE(AV$1,1,1),'入力'!$A$118:$A$153,"&lt;="&amp;DATE(AV$1,12,31),'入力'!$B$118:$B$153,"&lt;&gt;")))</f>
        <v/>
      </c>
      <c r="AW7" s="18">
        <f>IF('入力'!$B$14="",0,IF(AW$1&gt;='入力'!$B$24,0,12-COUNTIFS('入力'!$A$118:$A$153,"&gt;="&amp;DATE(AW$1,1,1),'入力'!$A$118:$A$153,"&lt;="&amp;DATE(AW$1,12,31),'入力'!$B$118:$B$153,"&lt;&gt;")))</f>
        <v/>
      </c>
      <c r="AX7" s="18">
        <f>IF('入力'!$B$14="",0,IF(AX$1&gt;='入力'!$B$24,0,12-COUNTIFS('入力'!$A$118:$A$153,"&gt;="&amp;DATE(AX$1,1,1),'入力'!$A$118:$A$153,"&lt;="&amp;DATE(AX$1,12,31),'入力'!$B$118:$B$153,"&lt;&gt;")))</f>
        <v/>
      </c>
      <c r="AY7" s="18">
        <f>IF('入力'!$B$14="",0,IF(AY$1&gt;='入力'!$B$24,0,12-COUNTIFS('入力'!$A$118:$A$153,"&gt;="&amp;DATE(AY$1,1,1),'入力'!$A$118:$A$153,"&lt;="&amp;DATE(AY$1,12,31),'入力'!$B$118:$B$153,"&lt;&gt;")))</f>
        <v/>
      </c>
      <c r="AZ7" s="18">
        <f>IF('入力'!$B$14="",0,IF(AZ$1&gt;='入力'!$B$24,0,12-COUNTIFS('入力'!$A$118:$A$153,"&gt;="&amp;DATE(AZ$1,1,1),'入力'!$A$118:$A$153,"&lt;="&amp;DATE(AZ$1,12,31),'入力'!$B$118:$B$153,"&lt;&gt;")))</f>
        <v/>
      </c>
      <c r="BA7" s="18">
        <f>IF('入力'!$B$14="",0,IF(BA$1&gt;='入力'!$B$24,0,12-COUNTIFS('入力'!$A$118:$A$153,"&gt;="&amp;DATE(BA$1,1,1),'入力'!$A$118:$A$153,"&lt;="&amp;DATE(BA$1,12,31),'入力'!$B$118:$B$153,"&lt;&gt;")))</f>
        <v/>
      </c>
      <c r="BB7" s="18">
        <f>IF('入力'!$B$14="",0,IF(BB$1&gt;='入力'!$B$24,0,12-COUNTIFS('入力'!$A$118:$A$153,"&gt;="&amp;DATE(BB$1,1,1),'入力'!$A$118:$A$153,"&lt;="&amp;DATE(BB$1,12,31),'入力'!$B$118:$B$153,"&lt;&gt;")))</f>
        <v/>
      </c>
      <c r="BC7" s="18">
        <f>IF('入力'!$B$14="",0,IF(BC$1&gt;='入力'!$B$24,0,12-COUNTIFS('入力'!$A$118:$A$153,"&gt;="&amp;DATE(BC$1,1,1),'入力'!$A$118:$A$153,"&lt;="&amp;DATE(BC$1,12,31),'入力'!$B$118:$B$153,"&lt;&gt;")))</f>
        <v/>
      </c>
      <c r="BD7" s="18">
        <f>IF('入力'!$B$14="",0,IF(BD$1&gt;='入力'!$B$24,0,12-COUNTIFS('入力'!$A$118:$A$153,"&gt;="&amp;DATE(BD$1,1,1),'入力'!$A$118:$A$153,"&lt;="&amp;DATE(BD$1,12,31),'入力'!$B$118:$B$153,"&lt;&gt;")))</f>
        <v/>
      </c>
      <c r="BE7" s="18">
        <f>IF('入力'!$B$14="",0,IF(BE$1&gt;='入力'!$B$24,0,12-COUNTIFS('入力'!$A$118:$A$153,"&gt;="&amp;DATE(BE$1,1,1),'入力'!$A$118:$A$153,"&lt;="&amp;DATE(BE$1,12,31),'入力'!$B$118:$B$153,"&lt;&gt;")))</f>
        <v/>
      </c>
      <c r="BF7" s="18">
        <f>IF('入力'!$B$14="",0,IF(BF$1&gt;='入力'!$B$24,0,12-COUNTIFS('入力'!$A$118:$A$153,"&gt;="&amp;DATE(BF$1,1,1),'入力'!$A$118:$A$153,"&lt;="&amp;DATE(BF$1,12,31),'入力'!$B$118:$B$153,"&lt;&gt;")))</f>
        <v/>
      </c>
      <c r="BG7" s="18">
        <f>IF('入力'!$B$14="",0,IF(BG$1&gt;='入力'!$B$24,0,12-COUNTIFS('入力'!$A$118:$A$153,"&gt;="&amp;DATE(BG$1,1,1),'入力'!$A$118:$A$153,"&lt;="&amp;DATE(BG$1,12,31),'入力'!$B$118:$B$153,"&lt;&gt;")))</f>
        <v/>
      </c>
      <c r="BH7" s="18">
        <f>IF('入力'!$B$14="",0,IF(BH$1&gt;='入力'!$B$24,0,12-COUNTIFS('入力'!$A$118:$A$153,"&gt;="&amp;DATE(BH$1,1,1),'入力'!$A$118:$A$153,"&lt;="&amp;DATE(BH$1,12,31),'入力'!$B$118:$B$153,"&lt;&gt;")))</f>
        <v/>
      </c>
      <c r="BI7" s="18">
        <f>IF('入力'!$B$14="",0,IF(BI$1&gt;='入力'!$B$24,0,12-COUNTIFS('入力'!$A$118:$A$153,"&gt;="&amp;DATE(BI$1,1,1),'入力'!$A$118:$A$153,"&lt;="&amp;DATE(BI$1,12,31),'入力'!$B$118:$B$153,"&lt;&gt;")))</f>
        <v/>
      </c>
      <c r="BJ7" s="18">
        <f>IF('入力'!$B$14="",0,IF(BJ$1&gt;='入力'!$B$24,0,12-COUNTIFS('入力'!$A$118:$A$153,"&gt;="&amp;DATE(BJ$1,1,1),'入力'!$A$118:$A$153,"&lt;="&amp;DATE(BJ$1,12,31),'入力'!$B$118:$B$153,"&lt;&gt;")))</f>
        <v/>
      </c>
      <c r="BK7" s="18">
        <f>IF('入力'!$B$14="",0,IF(BK$1&gt;='入力'!$B$24,0,12-COUNTIFS('入力'!$A$118:$A$153,"&gt;="&amp;DATE(BK$1,1,1),'入力'!$A$118:$A$153,"&lt;="&amp;DATE(BK$1,12,31),'入力'!$B$118:$B$153,"&lt;&gt;")))</f>
        <v/>
      </c>
      <c r="BL7" s="18">
        <f>IF('入力'!$B$14="",0,IF(BL$1&gt;='入力'!$B$24,0,12-COUNTIFS('入力'!$A$118:$A$153,"&gt;="&amp;DATE(BL$1,1,1),'入力'!$A$118:$A$153,"&lt;="&amp;DATE(BL$1,12,31),'入力'!$B$118:$B$153,"&lt;&gt;")))</f>
        <v/>
      </c>
      <c r="BM7" s="18">
        <f>IF('入力'!$B$14="",0,IF(BM$1&gt;='入力'!$B$24,0,12-COUNTIFS('入力'!$A$118:$A$153,"&gt;="&amp;DATE(BM$1,1,1),'入力'!$A$118:$A$153,"&lt;="&amp;DATE(BM$1,12,31),'入力'!$B$118:$B$153,"&lt;&gt;")))</f>
        <v/>
      </c>
      <c r="BN7" s="18">
        <f>IF('入力'!$B$14="",0,IF(BN$1&gt;='入力'!$B$24,0,12-COUNTIFS('入力'!$A$118:$A$153,"&gt;="&amp;DATE(BN$1,1,1),'入力'!$A$118:$A$153,"&lt;="&amp;DATE(BN$1,12,31),'入力'!$B$118:$B$153,"&lt;&gt;")))</f>
        <v/>
      </c>
      <c r="BO7" s="18">
        <f>IF('入力'!$B$14="",0,IF(BO$1&gt;='入力'!$B$24,0,12-COUNTIFS('入力'!$A$118:$A$153,"&gt;="&amp;DATE(BO$1,1,1),'入力'!$A$118:$A$153,"&lt;="&amp;DATE(BO$1,12,31),'入力'!$B$118:$B$153,"&lt;&gt;")))</f>
        <v/>
      </c>
    </row>
    <row r="8">
      <c r="A8" s="5" t="inlineStr">
        <is>
          <t>大人2の給料の月数</t>
        </is>
      </c>
      <c r="B8" s="18">
        <f>IF('入力'!$C$14="",0,IF(B$1&gt;='入力'!$C$24,0,12-COUNTIFS('入力'!$A$118:$A$153,"&gt;="&amp;DATE(B$1,1,1),'入力'!$A$118:$A$153,"&lt;="&amp;DATE(B$1,12,31),'入力'!$D$118:$D$153,"&lt;&gt;")))</f>
        <v/>
      </c>
      <c r="C8" s="18">
        <f>IF('入力'!$C$14="",0,IF(C$1&gt;='入力'!$C$24,0,12-COUNTIFS('入力'!$A$118:$A$153,"&gt;="&amp;DATE(C$1,1,1),'入力'!$A$118:$A$153,"&lt;="&amp;DATE(C$1,12,31),'入力'!$D$118:$D$153,"&lt;&gt;")))</f>
        <v/>
      </c>
      <c r="D8" s="18">
        <f>IF('入力'!$C$14="",0,IF(D$1&gt;='入力'!$C$24,0,12-COUNTIFS('入力'!$A$118:$A$153,"&gt;="&amp;DATE(D$1,1,1),'入力'!$A$118:$A$153,"&lt;="&amp;DATE(D$1,12,31),'入力'!$D$118:$D$153,"&lt;&gt;")))</f>
        <v/>
      </c>
      <c r="E8" s="18">
        <f>IF('入力'!$C$14="",0,IF(E$1&gt;='入力'!$C$24,0,12-COUNTIFS('入力'!$A$118:$A$153,"&gt;="&amp;DATE(E$1,1,1),'入力'!$A$118:$A$153,"&lt;="&amp;DATE(E$1,12,31),'入力'!$D$118:$D$153,"&lt;&gt;")))</f>
        <v/>
      </c>
      <c r="F8" s="18">
        <f>IF('入力'!$C$14="",0,IF(F$1&gt;='入力'!$C$24,0,12-COUNTIFS('入力'!$A$118:$A$153,"&gt;="&amp;DATE(F$1,1,1),'入力'!$A$118:$A$153,"&lt;="&amp;DATE(F$1,12,31),'入力'!$D$118:$D$153,"&lt;&gt;")))</f>
        <v/>
      </c>
      <c r="G8" s="18">
        <f>IF('入力'!$C$14="",0,IF(G$1&gt;='入力'!$C$24,0,12-COUNTIFS('入力'!$A$118:$A$153,"&gt;="&amp;DATE(G$1,1,1),'入力'!$A$118:$A$153,"&lt;="&amp;DATE(G$1,12,31),'入力'!$D$118:$D$153,"&lt;&gt;")))</f>
        <v/>
      </c>
      <c r="H8" s="18">
        <f>IF('入力'!$C$14="",0,IF(H$1&gt;='入力'!$C$24,0,12-COUNTIFS('入力'!$A$118:$A$153,"&gt;="&amp;DATE(H$1,1,1),'入力'!$A$118:$A$153,"&lt;="&amp;DATE(H$1,12,31),'入力'!$D$118:$D$153,"&lt;&gt;")))</f>
        <v/>
      </c>
      <c r="I8" s="18">
        <f>IF('入力'!$C$14="",0,IF(I$1&gt;='入力'!$C$24,0,12-COUNTIFS('入力'!$A$118:$A$153,"&gt;="&amp;DATE(I$1,1,1),'入力'!$A$118:$A$153,"&lt;="&amp;DATE(I$1,12,31),'入力'!$D$118:$D$153,"&lt;&gt;")))</f>
        <v/>
      </c>
      <c r="J8" s="18">
        <f>IF('入力'!$C$14="",0,IF(J$1&gt;='入力'!$C$24,0,12-COUNTIFS('入力'!$A$118:$A$153,"&gt;="&amp;DATE(J$1,1,1),'入力'!$A$118:$A$153,"&lt;="&amp;DATE(J$1,12,31),'入力'!$D$118:$D$153,"&lt;&gt;")))</f>
        <v/>
      </c>
      <c r="K8" s="18">
        <f>IF('入力'!$C$14="",0,IF(K$1&gt;='入力'!$C$24,0,12-COUNTIFS('入力'!$A$118:$A$153,"&gt;="&amp;DATE(K$1,1,1),'入力'!$A$118:$A$153,"&lt;="&amp;DATE(K$1,12,31),'入力'!$D$118:$D$153,"&lt;&gt;")))</f>
        <v/>
      </c>
      <c r="L8" s="18">
        <f>IF('入力'!$C$14="",0,IF(L$1&gt;='入力'!$C$24,0,12-COUNTIFS('入力'!$A$118:$A$153,"&gt;="&amp;DATE(L$1,1,1),'入力'!$A$118:$A$153,"&lt;="&amp;DATE(L$1,12,31),'入力'!$D$118:$D$153,"&lt;&gt;")))</f>
        <v/>
      </c>
      <c r="M8" s="18">
        <f>IF('入力'!$C$14="",0,IF(M$1&gt;='入力'!$C$24,0,12-COUNTIFS('入力'!$A$118:$A$153,"&gt;="&amp;DATE(M$1,1,1),'入力'!$A$118:$A$153,"&lt;="&amp;DATE(M$1,12,31),'入力'!$D$118:$D$153,"&lt;&gt;")))</f>
        <v/>
      </c>
      <c r="N8" s="18">
        <f>IF('入力'!$C$14="",0,IF(N$1&gt;='入力'!$C$24,0,12-COUNTIFS('入力'!$A$118:$A$153,"&gt;="&amp;DATE(N$1,1,1),'入力'!$A$118:$A$153,"&lt;="&amp;DATE(N$1,12,31),'入力'!$D$118:$D$153,"&lt;&gt;")))</f>
        <v/>
      </c>
      <c r="O8" s="18">
        <f>IF('入力'!$C$14="",0,IF(O$1&gt;='入力'!$C$24,0,12-COUNTIFS('入力'!$A$118:$A$153,"&gt;="&amp;DATE(O$1,1,1),'入力'!$A$118:$A$153,"&lt;="&amp;DATE(O$1,12,31),'入力'!$D$118:$D$153,"&lt;&gt;")))</f>
        <v/>
      </c>
      <c r="P8" s="18">
        <f>IF('入力'!$C$14="",0,IF(P$1&gt;='入力'!$C$24,0,12-COUNTIFS('入力'!$A$118:$A$153,"&gt;="&amp;DATE(P$1,1,1),'入力'!$A$118:$A$153,"&lt;="&amp;DATE(P$1,12,31),'入力'!$D$118:$D$153,"&lt;&gt;")))</f>
        <v/>
      </c>
      <c r="Q8" s="18">
        <f>IF('入力'!$C$14="",0,IF(Q$1&gt;='入力'!$C$24,0,12-COUNTIFS('入力'!$A$118:$A$153,"&gt;="&amp;DATE(Q$1,1,1),'入力'!$A$118:$A$153,"&lt;="&amp;DATE(Q$1,12,31),'入力'!$D$118:$D$153,"&lt;&gt;")))</f>
        <v/>
      </c>
      <c r="R8" s="18">
        <f>IF('入力'!$C$14="",0,IF(R$1&gt;='入力'!$C$24,0,12-COUNTIFS('入力'!$A$118:$A$153,"&gt;="&amp;DATE(R$1,1,1),'入力'!$A$118:$A$153,"&lt;="&amp;DATE(R$1,12,31),'入力'!$D$118:$D$153,"&lt;&gt;")))</f>
        <v/>
      </c>
      <c r="S8" s="18">
        <f>IF('入力'!$C$14="",0,IF(S$1&gt;='入力'!$C$24,0,12-COUNTIFS('入力'!$A$118:$A$153,"&gt;="&amp;DATE(S$1,1,1),'入力'!$A$118:$A$153,"&lt;="&amp;DATE(S$1,12,31),'入力'!$D$118:$D$153,"&lt;&gt;")))</f>
        <v/>
      </c>
      <c r="T8" s="18">
        <f>IF('入力'!$C$14="",0,IF(T$1&gt;='入力'!$C$24,0,12-COUNTIFS('入力'!$A$118:$A$153,"&gt;="&amp;DATE(T$1,1,1),'入力'!$A$118:$A$153,"&lt;="&amp;DATE(T$1,12,31),'入力'!$D$118:$D$153,"&lt;&gt;")))</f>
        <v/>
      </c>
      <c r="U8" s="18">
        <f>IF('入力'!$C$14="",0,IF(U$1&gt;='入力'!$C$24,0,12-COUNTIFS('入力'!$A$118:$A$153,"&gt;="&amp;DATE(U$1,1,1),'入力'!$A$118:$A$153,"&lt;="&amp;DATE(U$1,12,31),'入力'!$D$118:$D$153,"&lt;&gt;")))</f>
        <v/>
      </c>
      <c r="V8" s="18">
        <f>IF('入力'!$C$14="",0,IF(V$1&gt;='入力'!$C$24,0,12-COUNTIFS('入力'!$A$118:$A$153,"&gt;="&amp;DATE(V$1,1,1),'入力'!$A$118:$A$153,"&lt;="&amp;DATE(V$1,12,31),'入力'!$D$118:$D$153,"&lt;&gt;")))</f>
        <v/>
      </c>
      <c r="W8" s="18">
        <f>IF('入力'!$C$14="",0,IF(W$1&gt;='入力'!$C$24,0,12-COUNTIFS('入力'!$A$118:$A$153,"&gt;="&amp;DATE(W$1,1,1),'入力'!$A$118:$A$153,"&lt;="&amp;DATE(W$1,12,31),'入力'!$D$118:$D$153,"&lt;&gt;")))</f>
        <v/>
      </c>
      <c r="X8" s="18">
        <f>IF('入力'!$C$14="",0,IF(X$1&gt;='入力'!$C$24,0,12-COUNTIFS('入力'!$A$118:$A$153,"&gt;="&amp;DATE(X$1,1,1),'入力'!$A$118:$A$153,"&lt;="&amp;DATE(X$1,12,31),'入力'!$D$118:$D$153,"&lt;&gt;")))</f>
        <v/>
      </c>
      <c r="Y8" s="18">
        <f>IF('入力'!$C$14="",0,IF(Y$1&gt;='入力'!$C$24,0,12-COUNTIFS('入力'!$A$118:$A$153,"&gt;="&amp;DATE(Y$1,1,1),'入力'!$A$118:$A$153,"&lt;="&amp;DATE(Y$1,12,31),'入力'!$D$118:$D$153,"&lt;&gt;")))</f>
        <v/>
      </c>
      <c r="Z8" s="18">
        <f>IF('入力'!$C$14="",0,IF(Z$1&gt;='入力'!$C$24,0,12-COUNTIFS('入力'!$A$118:$A$153,"&gt;="&amp;DATE(Z$1,1,1),'入力'!$A$118:$A$153,"&lt;="&amp;DATE(Z$1,12,31),'入力'!$D$118:$D$153,"&lt;&gt;")))</f>
        <v/>
      </c>
      <c r="AA8" s="18">
        <f>IF('入力'!$C$14="",0,IF(AA$1&gt;='入力'!$C$24,0,12-COUNTIFS('入力'!$A$118:$A$153,"&gt;="&amp;DATE(AA$1,1,1),'入力'!$A$118:$A$153,"&lt;="&amp;DATE(AA$1,12,31),'入力'!$D$118:$D$153,"&lt;&gt;")))</f>
        <v/>
      </c>
      <c r="AB8" s="18">
        <f>IF('入力'!$C$14="",0,IF(AB$1&gt;='入力'!$C$24,0,12-COUNTIFS('入力'!$A$118:$A$153,"&gt;="&amp;DATE(AB$1,1,1),'入力'!$A$118:$A$153,"&lt;="&amp;DATE(AB$1,12,31),'入力'!$D$118:$D$153,"&lt;&gt;")))</f>
        <v/>
      </c>
      <c r="AC8" s="18">
        <f>IF('入力'!$C$14="",0,IF(AC$1&gt;='入力'!$C$24,0,12-COUNTIFS('入力'!$A$118:$A$153,"&gt;="&amp;DATE(AC$1,1,1),'入力'!$A$118:$A$153,"&lt;="&amp;DATE(AC$1,12,31),'入力'!$D$118:$D$153,"&lt;&gt;")))</f>
        <v/>
      </c>
      <c r="AD8" s="18">
        <f>IF('入力'!$C$14="",0,IF(AD$1&gt;='入力'!$C$24,0,12-COUNTIFS('入力'!$A$118:$A$153,"&gt;="&amp;DATE(AD$1,1,1),'入力'!$A$118:$A$153,"&lt;="&amp;DATE(AD$1,12,31),'入力'!$D$118:$D$153,"&lt;&gt;")))</f>
        <v/>
      </c>
      <c r="AE8" s="18">
        <f>IF('入力'!$C$14="",0,IF(AE$1&gt;='入力'!$C$24,0,12-COUNTIFS('入力'!$A$118:$A$153,"&gt;="&amp;DATE(AE$1,1,1),'入力'!$A$118:$A$153,"&lt;="&amp;DATE(AE$1,12,31),'入力'!$D$118:$D$153,"&lt;&gt;")))</f>
        <v/>
      </c>
      <c r="AF8" s="18">
        <f>IF('入力'!$C$14="",0,IF(AF$1&gt;='入力'!$C$24,0,12-COUNTIFS('入力'!$A$118:$A$153,"&gt;="&amp;DATE(AF$1,1,1),'入力'!$A$118:$A$153,"&lt;="&amp;DATE(AF$1,12,31),'入力'!$D$118:$D$153,"&lt;&gt;")))</f>
        <v/>
      </c>
      <c r="AG8" s="18">
        <f>IF('入力'!$C$14="",0,IF(AG$1&gt;='入力'!$C$24,0,12-COUNTIFS('入力'!$A$118:$A$153,"&gt;="&amp;DATE(AG$1,1,1),'入力'!$A$118:$A$153,"&lt;="&amp;DATE(AG$1,12,31),'入力'!$D$118:$D$153,"&lt;&gt;")))</f>
        <v/>
      </c>
      <c r="AH8" s="18">
        <f>IF('入力'!$C$14="",0,IF(AH$1&gt;='入力'!$C$24,0,12-COUNTIFS('入力'!$A$118:$A$153,"&gt;="&amp;DATE(AH$1,1,1),'入力'!$A$118:$A$153,"&lt;="&amp;DATE(AH$1,12,31),'入力'!$D$118:$D$153,"&lt;&gt;")))</f>
        <v/>
      </c>
      <c r="AI8" s="18">
        <f>IF('入力'!$C$14="",0,IF(AI$1&gt;='入力'!$C$24,0,12-COUNTIFS('入力'!$A$118:$A$153,"&gt;="&amp;DATE(AI$1,1,1),'入力'!$A$118:$A$153,"&lt;="&amp;DATE(AI$1,12,31),'入力'!$D$118:$D$153,"&lt;&gt;")))</f>
        <v/>
      </c>
      <c r="AJ8" s="18">
        <f>IF('入力'!$C$14="",0,IF(AJ$1&gt;='入力'!$C$24,0,12-COUNTIFS('入力'!$A$118:$A$153,"&gt;="&amp;DATE(AJ$1,1,1),'入力'!$A$118:$A$153,"&lt;="&amp;DATE(AJ$1,12,31),'入力'!$D$118:$D$153,"&lt;&gt;")))</f>
        <v/>
      </c>
      <c r="AK8" s="18">
        <f>IF('入力'!$C$14="",0,IF(AK$1&gt;='入力'!$C$24,0,12-COUNTIFS('入力'!$A$118:$A$153,"&gt;="&amp;DATE(AK$1,1,1),'入力'!$A$118:$A$153,"&lt;="&amp;DATE(AK$1,12,31),'入力'!$D$118:$D$153,"&lt;&gt;")))</f>
        <v/>
      </c>
      <c r="AL8" s="18">
        <f>IF('入力'!$C$14="",0,IF(AL$1&gt;='入力'!$C$24,0,12-COUNTIFS('入力'!$A$118:$A$153,"&gt;="&amp;DATE(AL$1,1,1),'入力'!$A$118:$A$153,"&lt;="&amp;DATE(AL$1,12,31),'入力'!$D$118:$D$153,"&lt;&gt;")))</f>
        <v/>
      </c>
      <c r="AM8" s="18">
        <f>IF('入力'!$C$14="",0,IF(AM$1&gt;='入力'!$C$24,0,12-COUNTIFS('入力'!$A$118:$A$153,"&gt;="&amp;DATE(AM$1,1,1),'入力'!$A$118:$A$153,"&lt;="&amp;DATE(AM$1,12,31),'入力'!$D$118:$D$153,"&lt;&gt;")))</f>
        <v/>
      </c>
      <c r="AN8" s="18">
        <f>IF('入力'!$C$14="",0,IF(AN$1&gt;='入力'!$C$24,0,12-COUNTIFS('入力'!$A$118:$A$153,"&gt;="&amp;DATE(AN$1,1,1),'入力'!$A$118:$A$153,"&lt;="&amp;DATE(AN$1,12,31),'入力'!$D$118:$D$153,"&lt;&gt;")))</f>
        <v/>
      </c>
      <c r="AO8" s="18">
        <f>IF('入力'!$C$14="",0,IF(AO$1&gt;='入力'!$C$24,0,12-COUNTIFS('入力'!$A$118:$A$153,"&gt;="&amp;DATE(AO$1,1,1),'入力'!$A$118:$A$153,"&lt;="&amp;DATE(AO$1,12,31),'入力'!$D$118:$D$153,"&lt;&gt;")))</f>
        <v/>
      </c>
      <c r="AP8" s="18">
        <f>IF('入力'!$C$14="",0,IF(AP$1&gt;='入力'!$C$24,0,12-COUNTIFS('入力'!$A$118:$A$153,"&gt;="&amp;DATE(AP$1,1,1),'入力'!$A$118:$A$153,"&lt;="&amp;DATE(AP$1,12,31),'入力'!$D$118:$D$153,"&lt;&gt;")))</f>
        <v/>
      </c>
      <c r="AQ8" s="18">
        <f>IF('入力'!$C$14="",0,IF(AQ$1&gt;='入力'!$C$24,0,12-COUNTIFS('入力'!$A$118:$A$153,"&gt;="&amp;DATE(AQ$1,1,1),'入力'!$A$118:$A$153,"&lt;="&amp;DATE(AQ$1,12,31),'入力'!$D$118:$D$153,"&lt;&gt;")))</f>
        <v/>
      </c>
      <c r="AR8" s="18">
        <f>IF('入力'!$C$14="",0,IF(AR$1&gt;='入力'!$C$24,0,12-COUNTIFS('入力'!$A$118:$A$153,"&gt;="&amp;DATE(AR$1,1,1),'入力'!$A$118:$A$153,"&lt;="&amp;DATE(AR$1,12,31),'入力'!$D$118:$D$153,"&lt;&gt;")))</f>
        <v/>
      </c>
      <c r="AS8" s="18">
        <f>IF('入力'!$C$14="",0,IF(AS$1&gt;='入力'!$C$24,0,12-COUNTIFS('入力'!$A$118:$A$153,"&gt;="&amp;DATE(AS$1,1,1),'入力'!$A$118:$A$153,"&lt;="&amp;DATE(AS$1,12,31),'入力'!$D$118:$D$153,"&lt;&gt;")))</f>
        <v/>
      </c>
      <c r="AT8" s="18">
        <f>IF('入力'!$C$14="",0,IF(AT$1&gt;='入力'!$C$24,0,12-COUNTIFS('入力'!$A$118:$A$153,"&gt;="&amp;DATE(AT$1,1,1),'入力'!$A$118:$A$153,"&lt;="&amp;DATE(AT$1,12,31),'入力'!$D$118:$D$153,"&lt;&gt;")))</f>
        <v/>
      </c>
      <c r="AU8" s="18">
        <f>IF('入力'!$C$14="",0,IF(AU$1&gt;='入力'!$C$24,0,12-COUNTIFS('入力'!$A$118:$A$153,"&gt;="&amp;DATE(AU$1,1,1),'入力'!$A$118:$A$153,"&lt;="&amp;DATE(AU$1,12,31),'入力'!$D$118:$D$153,"&lt;&gt;")))</f>
        <v/>
      </c>
      <c r="AV8" s="18">
        <f>IF('入力'!$C$14="",0,IF(AV$1&gt;='入力'!$C$24,0,12-COUNTIFS('入力'!$A$118:$A$153,"&gt;="&amp;DATE(AV$1,1,1),'入力'!$A$118:$A$153,"&lt;="&amp;DATE(AV$1,12,31),'入力'!$D$118:$D$153,"&lt;&gt;")))</f>
        <v/>
      </c>
      <c r="AW8" s="18">
        <f>IF('入力'!$C$14="",0,IF(AW$1&gt;='入力'!$C$24,0,12-COUNTIFS('入力'!$A$118:$A$153,"&gt;="&amp;DATE(AW$1,1,1),'入力'!$A$118:$A$153,"&lt;="&amp;DATE(AW$1,12,31),'入力'!$D$118:$D$153,"&lt;&gt;")))</f>
        <v/>
      </c>
      <c r="AX8" s="18">
        <f>IF('入力'!$C$14="",0,IF(AX$1&gt;='入力'!$C$24,0,12-COUNTIFS('入力'!$A$118:$A$153,"&gt;="&amp;DATE(AX$1,1,1),'入力'!$A$118:$A$153,"&lt;="&amp;DATE(AX$1,12,31),'入力'!$D$118:$D$153,"&lt;&gt;")))</f>
        <v/>
      </c>
      <c r="AY8" s="18">
        <f>IF('入力'!$C$14="",0,IF(AY$1&gt;='入力'!$C$24,0,12-COUNTIFS('入力'!$A$118:$A$153,"&gt;="&amp;DATE(AY$1,1,1),'入力'!$A$118:$A$153,"&lt;="&amp;DATE(AY$1,12,31),'入力'!$D$118:$D$153,"&lt;&gt;")))</f>
        <v/>
      </c>
      <c r="AZ8" s="18">
        <f>IF('入力'!$C$14="",0,IF(AZ$1&gt;='入力'!$C$24,0,12-COUNTIFS('入力'!$A$118:$A$153,"&gt;="&amp;DATE(AZ$1,1,1),'入力'!$A$118:$A$153,"&lt;="&amp;DATE(AZ$1,12,31),'入力'!$D$118:$D$153,"&lt;&gt;")))</f>
        <v/>
      </c>
      <c r="BA8" s="18">
        <f>IF('入力'!$C$14="",0,IF(BA$1&gt;='入力'!$C$24,0,12-COUNTIFS('入力'!$A$118:$A$153,"&gt;="&amp;DATE(BA$1,1,1),'入力'!$A$118:$A$153,"&lt;="&amp;DATE(BA$1,12,31),'入力'!$D$118:$D$153,"&lt;&gt;")))</f>
        <v/>
      </c>
      <c r="BB8" s="18">
        <f>IF('入力'!$C$14="",0,IF(BB$1&gt;='入力'!$C$24,0,12-COUNTIFS('入力'!$A$118:$A$153,"&gt;="&amp;DATE(BB$1,1,1),'入力'!$A$118:$A$153,"&lt;="&amp;DATE(BB$1,12,31),'入力'!$D$118:$D$153,"&lt;&gt;")))</f>
        <v/>
      </c>
      <c r="BC8" s="18">
        <f>IF('入力'!$C$14="",0,IF(BC$1&gt;='入力'!$C$24,0,12-COUNTIFS('入力'!$A$118:$A$153,"&gt;="&amp;DATE(BC$1,1,1),'入力'!$A$118:$A$153,"&lt;="&amp;DATE(BC$1,12,31),'入力'!$D$118:$D$153,"&lt;&gt;")))</f>
        <v/>
      </c>
      <c r="BD8" s="18">
        <f>IF('入力'!$C$14="",0,IF(BD$1&gt;='入力'!$C$24,0,12-COUNTIFS('入力'!$A$118:$A$153,"&gt;="&amp;DATE(BD$1,1,1),'入力'!$A$118:$A$153,"&lt;="&amp;DATE(BD$1,12,31),'入力'!$D$118:$D$153,"&lt;&gt;")))</f>
        <v/>
      </c>
      <c r="BE8" s="18">
        <f>IF('入力'!$C$14="",0,IF(BE$1&gt;='入力'!$C$24,0,12-COUNTIFS('入力'!$A$118:$A$153,"&gt;="&amp;DATE(BE$1,1,1),'入力'!$A$118:$A$153,"&lt;="&amp;DATE(BE$1,12,31),'入力'!$D$118:$D$153,"&lt;&gt;")))</f>
        <v/>
      </c>
      <c r="BF8" s="18">
        <f>IF('入力'!$C$14="",0,IF(BF$1&gt;='入力'!$C$24,0,12-COUNTIFS('入力'!$A$118:$A$153,"&gt;="&amp;DATE(BF$1,1,1),'入力'!$A$118:$A$153,"&lt;="&amp;DATE(BF$1,12,31),'入力'!$D$118:$D$153,"&lt;&gt;")))</f>
        <v/>
      </c>
      <c r="BG8" s="18">
        <f>IF('入力'!$C$14="",0,IF(BG$1&gt;='入力'!$C$24,0,12-COUNTIFS('入力'!$A$118:$A$153,"&gt;="&amp;DATE(BG$1,1,1),'入力'!$A$118:$A$153,"&lt;="&amp;DATE(BG$1,12,31),'入力'!$D$118:$D$153,"&lt;&gt;")))</f>
        <v/>
      </c>
      <c r="BH8" s="18">
        <f>IF('入力'!$C$14="",0,IF(BH$1&gt;='入力'!$C$24,0,12-COUNTIFS('入力'!$A$118:$A$153,"&gt;="&amp;DATE(BH$1,1,1),'入力'!$A$118:$A$153,"&lt;="&amp;DATE(BH$1,12,31),'入力'!$D$118:$D$153,"&lt;&gt;")))</f>
        <v/>
      </c>
      <c r="BI8" s="18">
        <f>IF('入力'!$C$14="",0,IF(BI$1&gt;='入力'!$C$24,0,12-COUNTIFS('入力'!$A$118:$A$153,"&gt;="&amp;DATE(BI$1,1,1),'入力'!$A$118:$A$153,"&lt;="&amp;DATE(BI$1,12,31),'入力'!$D$118:$D$153,"&lt;&gt;")))</f>
        <v/>
      </c>
      <c r="BJ8" s="18">
        <f>IF('入力'!$C$14="",0,IF(BJ$1&gt;='入力'!$C$24,0,12-COUNTIFS('入力'!$A$118:$A$153,"&gt;="&amp;DATE(BJ$1,1,1),'入力'!$A$118:$A$153,"&lt;="&amp;DATE(BJ$1,12,31),'入力'!$D$118:$D$153,"&lt;&gt;")))</f>
        <v/>
      </c>
      <c r="BK8" s="18">
        <f>IF('入力'!$C$14="",0,IF(BK$1&gt;='入力'!$C$24,0,12-COUNTIFS('入力'!$A$118:$A$153,"&gt;="&amp;DATE(BK$1,1,1),'入力'!$A$118:$A$153,"&lt;="&amp;DATE(BK$1,12,31),'入力'!$D$118:$D$153,"&lt;&gt;")))</f>
        <v/>
      </c>
      <c r="BL8" s="18">
        <f>IF('入力'!$C$14="",0,IF(BL$1&gt;='入力'!$C$24,0,12-COUNTIFS('入力'!$A$118:$A$153,"&gt;="&amp;DATE(BL$1,1,1),'入力'!$A$118:$A$153,"&lt;="&amp;DATE(BL$1,12,31),'入力'!$D$118:$D$153,"&lt;&gt;")))</f>
        <v/>
      </c>
      <c r="BM8" s="18">
        <f>IF('入力'!$C$14="",0,IF(BM$1&gt;='入力'!$C$24,0,12-COUNTIFS('入力'!$A$118:$A$153,"&gt;="&amp;DATE(BM$1,1,1),'入力'!$A$118:$A$153,"&lt;="&amp;DATE(BM$1,12,31),'入力'!$D$118:$D$153,"&lt;&gt;")))</f>
        <v/>
      </c>
      <c r="BN8" s="18">
        <f>IF('入力'!$C$14="",0,IF(BN$1&gt;='入力'!$C$24,0,12-COUNTIFS('入力'!$A$118:$A$153,"&gt;="&amp;DATE(BN$1,1,1),'入力'!$A$118:$A$153,"&lt;="&amp;DATE(BN$1,12,31),'入力'!$D$118:$D$153,"&lt;&gt;")))</f>
        <v/>
      </c>
      <c r="BO8" s="18">
        <f>IF('入力'!$C$14="",0,IF(BO$1&gt;='入力'!$C$24,0,12-COUNTIFS('入力'!$A$118:$A$153,"&gt;="&amp;DATE(BO$1,1,1),'入力'!$A$118:$A$153,"&lt;="&amp;DATE(BO$1,12,31),'入力'!$D$118:$D$153,"&lt;&gt;")))</f>
        <v/>
      </c>
    </row>
    <row r="9">
      <c r="A9" s="5" t="inlineStr">
        <is>
          <t>大人1の給料</t>
        </is>
      </c>
      <c r="B9" s="27">
        <f>B7*IF(('入力'!$B$15&lt;&gt;"")*(B$1&lt;'入力'!$B$16),'入力'!$B$15,'入力'!$B$14)</f>
        <v/>
      </c>
      <c r="C9" s="27">
        <f>C7*IF(('入力'!$B$15&lt;&gt;"")*(C$1&lt;'入力'!$B$16),'入力'!$B$15,'入力'!$B$14)</f>
        <v/>
      </c>
      <c r="D9" s="27">
        <f>D7*IF(('入力'!$B$15&lt;&gt;"")*(D$1&lt;'入力'!$B$16),'入力'!$B$15,'入力'!$B$14)</f>
        <v/>
      </c>
      <c r="E9" s="27">
        <f>E7*IF(('入力'!$B$15&lt;&gt;"")*(E$1&lt;'入力'!$B$16),'入力'!$B$15,'入力'!$B$14)</f>
        <v/>
      </c>
      <c r="F9" s="27">
        <f>F7*IF(('入力'!$B$15&lt;&gt;"")*(F$1&lt;'入力'!$B$16),'入力'!$B$15,'入力'!$B$14)</f>
        <v/>
      </c>
      <c r="G9" s="27">
        <f>G7*IF(('入力'!$B$15&lt;&gt;"")*(G$1&lt;'入力'!$B$16),'入力'!$B$15,'入力'!$B$14)</f>
        <v/>
      </c>
      <c r="H9" s="27">
        <f>H7*IF(('入力'!$B$15&lt;&gt;"")*(H$1&lt;'入力'!$B$16),'入力'!$B$15,'入力'!$B$14)</f>
        <v/>
      </c>
      <c r="I9" s="27">
        <f>I7*IF(('入力'!$B$15&lt;&gt;"")*(I$1&lt;'入力'!$B$16),'入力'!$B$15,'入力'!$B$14)</f>
        <v/>
      </c>
      <c r="J9" s="27">
        <f>J7*IF(('入力'!$B$15&lt;&gt;"")*(J$1&lt;'入力'!$B$16),'入力'!$B$15,'入力'!$B$14)</f>
        <v/>
      </c>
      <c r="K9" s="27">
        <f>K7*IF(('入力'!$B$15&lt;&gt;"")*(K$1&lt;'入力'!$B$16),'入力'!$B$15,'入力'!$B$14)</f>
        <v/>
      </c>
      <c r="L9" s="27">
        <f>L7*IF(('入力'!$B$15&lt;&gt;"")*(L$1&lt;'入力'!$B$16),'入力'!$B$15,'入力'!$B$14)</f>
        <v/>
      </c>
      <c r="M9" s="27">
        <f>M7*IF(('入力'!$B$15&lt;&gt;"")*(M$1&lt;'入力'!$B$16),'入力'!$B$15,'入力'!$B$14)</f>
        <v/>
      </c>
      <c r="N9" s="27">
        <f>N7*IF(('入力'!$B$15&lt;&gt;"")*(N$1&lt;'入力'!$B$16),'入力'!$B$15,'入力'!$B$14)</f>
        <v/>
      </c>
      <c r="O9" s="27">
        <f>O7*IF(('入力'!$B$15&lt;&gt;"")*(O$1&lt;'入力'!$B$16),'入力'!$B$15,'入力'!$B$14)</f>
        <v/>
      </c>
      <c r="P9" s="27">
        <f>P7*IF(('入力'!$B$15&lt;&gt;"")*(P$1&lt;'入力'!$B$16),'入力'!$B$15,'入力'!$B$14)</f>
        <v/>
      </c>
      <c r="Q9" s="27">
        <f>Q7*IF(('入力'!$B$15&lt;&gt;"")*(Q$1&lt;'入力'!$B$16),'入力'!$B$15,'入力'!$B$14)</f>
        <v/>
      </c>
      <c r="R9" s="27">
        <f>R7*IF(('入力'!$B$15&lt;&gt;"")*(R$1&lt;'入力'!$B$16),'入力'!$B$15,'入力'!$B$14)</f>
        <v/>
      </c>
      <c r="S9" s="27">
        <f>S7*IF(('入力'!$B$15&lt;&gt;"")*(S$1&lt;'入力'!$B$16),'入力'!$B$15,'入力'!$B$14)</f>
        <v/>
      </c>
      <c r="T9" s="27">
        <f>T7*IF(('入力'!$B$15&lt;&gt;"")*(T$1&lt;'入力'!$B$16),'入力'!$B$15,'入力'!$B$14)</f>
        <v/>
      </c>
      <c r="U9" s="27">
        <f>U7*IF(('入力'!$B$15&lt;&gt;"")*(U$1&lt;'入力'!$B$16),'入力'!$B$15,'入力'!$B$14)</f>
        <v/>
      </c>
      <c r="V9" s="27">
        <f>V7*IF(('入力'!$B$15&lt;&gt;"")*(V$1&lt;'入力'!$B$16),'入力'!$B$15,'入力'!$B$14)</f>
        <v/>
      </c>
      <c r="W9" s="27">
        <f>W7*IF(('入力'!$B$15&lt;&gt;"")*(W$1&lt;'入力'!$B$16),'入力'!$B$15,'入力'!$B$14)</f>
        <v/>
      </c>
      <c r="X9" s="27">
        <f>X7*IF(('入力'!$B$15&lt;&gt;"")*(X$1&lt;'入力'!$B$16),'入力'!$B$15,'入力'!$B$14)</f>
        <v/>
      </c>
      <c r="Y9" s="27">
        <f>Y7*IF(('入力'!$B$15&lt;&gt;"")*(Y$1&lt;'入力'!$B$16),'入力'!$B$15,'入力'!$B$14)</f>
        <v/>
      </c>
      <c r="Z9" s="27">
        <f>Z7*IF(('入力'!$B$15&lt;&gt;"")*(Z$1&lt;'入力'!$B$16),'入力'!$B$15,'入力'!$B$14)</f>
        <v/>
      </c>
      <c r="AA9" s="27">
        <f>AA7*IF(('入力'!$B$15&lt;&gt;"")*(AA$1&lt;'入力'!$B$16),'入力'!$B$15,'入力'!$B$14)</f>
        <v/>
      </c>
      <c r="AB9" s="27">
        <f>AB7*IF(('入力'!$B$15&lt;&gt;"")*(AB$1&lt;'入力'!$B$16),'入力'!$B$15,'入力'!$B$14)</f>
        <v/>
      </c>
      <c r="AC9" s="27">
        <f>AC7*IF(('入力'!$B$15&lt;&gt;"")*(AC$1&lt;'入力'!$B$16),'入力'!$B$15,'入力'!$B$14)</f>
        <v/>
      </c>
      <c r="AD9" s="27">
        <f>AD7*IF(('入力'!$B$15&lt;&gt;"")*(AD$1&lt;'入力'!$B$16),'入力'!$B$15,'入力'!$B$14)</f>
        <v/>
      </c>
      <c r="AE9" s="27">
        <f>AE7*IF(('入力'!$B$15&lt;&gt;"")*(AE$1&lt;'入力'!$B$16),'入力'!$B$15,'入力'!$B$14)</f>
        <v/>
      </c>
      <c r="AF9" s="27">
        <f>AF7*IF(('入力'!$B$15&lt;&gt;"")*(AF$1&lt;'入力'!$B$16),'入力'!$B$15,'入力'!$B$14)</f>
        <v/>
      </c>
      <c r="AG9" s="27">
        <f>AG7*IF(('入力'!$B$15&lt;&gt;"")*(AG$1&lt;'入力'!$B$16),'入力'!$B$15,'入力'!$B$14)</f>
        <v/>
      </c>
      <c r="AH9" s="27">
        <f>AH7*IF(('入力'!$B$15&lt;&gt;"")*(AH$1&lt;'入力'!$B$16),'入力'!$B$15,'入力'!$B$14)</f>
        <v/>
      </c>
      <c r="AI9" s="27">
        <f>AI7*IF(('入力'!$B$15&lt;&gt;"")*(AI$1&lt;'入力'!$B$16),'入力'!$B$15,'入力'!$B$14)</f>
        <v/>
      </c>
      <c r="AJ9" s="27">
        <f>AJ7*IF(('入力'!$B$15&lt;&gt;"")*(AJ$1&lt;'入力'!$B$16),'入力'!$B$15,'入力'!$B$14)</f>
        <v/>
      </c>
      <c r="AK9" s="27">
        <f>AK7*IF(('入力'!$B$15&lt;&gt;"")*(AK$1&lt;'入力'!$B$16),'入力'!$B$15,'入力'!$B$14)</f>
        <v/>
      </c>
      <c r="AL9" s="27">
        <f>AL7*IF(('入力'!$B$15&lt;&gt;"")*(AL$1&lt;'入力'!$B$16),'入力'!$B$15,'入力'!$B$14)</f>
        <v/>
      </c>
      <c r="AM9" s="27">
        <f>AM7*IF(('入力'!$B$15&lt;&gt;"")*(AM$1&lt;'入力'!$B$16),'入力'!$B$15,'入力'!$B$14)</f>
        <v/>
      </c>
      <c r="AN9" s="27">
        <f>AN7*IF(('入力'!$B$15&lt;&gt;"")*(AN$1&lt;'入力'!$B$16),'入力'!$B$15,'入力'!$B$14)</f>
        <v/>
      </c>
      <c r="AO9" s="27">
        <f>AO7*IF(('入力'!$B$15&lt;&gt;"")*(AO$1&lt;'入力'!$B$16),'入力'!$B$15,'入力'!$B$14)</f>
        <v/>
      </c>
      <c r="AP9" s="27">
        <f>AP7*IF(('入力'!$B$15&lt;&gt;"")*(AP$1&lt;'入力'!$B$16),'入力'!$B$15,'入力'!$B$14)</f>
        <v/>
      </c>
      <c r="AQ9" s="27">
        <f>AQ7*IF(('入力'!$B$15&lt;&gt;"")*(AQ$1&lt;'入力'!$B$16),'入力'!$B$15,'入力'!$B$14)</f>
        <v/>
      </c>
      <c r="AR9" s="27">
        <f>AR7*IF(('入力'!$B$15&lt;&gt;"")*(AR$1&lt;'入力'!$B$16),'入力'!$B$15,'入力'!$B$14)</f>
        <v/>
      </c>
      <c r="AS9" s="27">
        <f>AS7*IF(('入力'!$B$15&lt;&gt;"")*(AS$1&lt;'入力'!$B$16),'入力'!$B$15,'入力'!$B$14)</f>
        <v/>
      </c>
      <c r="AT9" s="27">
        <f>AT7*IF(('入力'!$B$15&lt;&gt;"")*(AT$1&lt;'入力'!$B$16),'入力'!$B$15,'入力'!$B$14)</f>
        <v/>
      </c>
      <c r="AU9" s="27">
        <f>AU7*IF(('入力'!$B$15&lt;&gt;"")*(AU$1&lt;'入力'!$B$16),'入力'!$B$15,'入力'!$B$14)</f>
        <v/>
      </c>
      <c r="AV9" s="27">
        <f>AV7*IF(('入力'!$B$15&lt;&gt;"")*(AV$1&lt;'入力'!$B$16),'入力'!$B$15,'入力'!$B$14)</f>
        <v/>
      </c>
      <c r="AW9" s="27">
        <f>AW7*IF(('入力'!$B$15&lt;&gt;"")*(AW$1&lt;'入力'!$B$16),'入力'!$B$15,'入力'!$B$14)</f>
        <v/>
      </c>
      <c r="AX9" s="27">
        <f>AX7*IF(('入力'!$B$15&lt;&gt;"")*(AX$1&lt;'入力'!$B$16),'入力'!$B$15,'入力'!$B$14)</f>
        <v/>
      </c>
      <c r="AY9" s="27">
        <f>AY7*IF(('入力'!$B$15&lt;&gt;"")*(AY$1&lt;'入力'!$B$16),'入力'!$B$15,'入力'!$B$14)</f>
        <v/>
      </c>
      <c r="AZ9" s="27">
        <f>AZ7*IF(('入力'!$B$15&lt;&gt;"")*(AZ$1&lt;'入力'!$B$16),'入力'!$B$15,'入力'!$B$14)</f>
        <v/>
      </c>
      <c r="BA9" s="27">
        <f>BA7*IF(('入力'!$B$15&lt;&gt;"")*(BA$1&lt;'入力'!$B$16),'入力'!$B$15,'入力'!$B$14)</f>
        <v/>
      </c>
      <c r="BB9" s="27">
        <f>BB7*IF(('入力'!$B$15&lt;&gt;"")*(BB$1&lt;'入力'!$B$16),'入力'!$B$15,'入力'!$B$14)</f>
        <v/>
      </c>
      <c r="BC9" s="27">
        <f>BC7*IF(('入力'!$B$15&lt;&gt;"")*(BC$1&lt;'入力'!$B$16),'入力'!$B$15,'入力'!$B$14)</f>
        <v/>
      </c>
      <c r="BD9" s="27">
        <f>BD7*IF(('入力'!$B$15&lt;&gt;"")*(BD$1&lt;'入力'!$B$16),'入力'!$B$15,'入力'!$B$14)</f>
        <v/>
      </c>
      <c r="BE9" s="27">
        <f>BE7*IF(('入力'!$B$15&lt;&gt;"")*(BE$1&lt;'入力'!$B$16),'入力'!$B$15,'入力'!$B$14)</f>
        <v/>
      </c>
      <c r="BF9" s="27">
        <f>BF7*IF(('入力'!$B$15&lt;&gt;"")*(BF$1&lt;'入力'!$B$16),'入力'!$B$15,'入力'!$B$14)</f>
        <v/>
      </c>
      <c r="BG9" s="27">
        <f>BG7*IF(('入力'!$B$15&lt;&gt;"")*(BG$1&lt;'入力'!$B$16),'入力'!$B$15,'入力'!$B$14)</f>
        <v/>
      </c>
      <c r="BH9" s="27">
        <f>BH7*IF(('入力'!$B$15&lt;&gt;"")*(BH$1&lt;'入力'!$B$16),'入力'!$B$15,'入力'!$B$14)</f>
        <v/>
      </c>
      <c r="BI9" s="27">
        <f>BI7*IF(('入力'!$B$15&lt;&gt;"")*(BI$1&lt;'入力'!$B$16),'入力'!$B$15,'入力'!$B$14)</f>
        <v/>
      </c>
      <c r="BJ9" s="27">
        <f>BJ7*IF(('入力'!$B$15&lt;&gt;"")*(BJ$1&lt;'入力'!$B$16),'入力'!$B$15,'入力'!$B$14)</f>
        <v/>
      </c>
      <c r="BK9" s="27">
        <f>BK7*IF(('入力'!$B$15&lt;&gt;"")*(BK$1&lt;'入力'!$B$16),'入力'!$B$15,'入力'!$B$14)</f>
        <v/>
      </c>
      <c r="BL9" s="27">
        <f>BL7*IF(('入力'!$B$15&lt;&gt;"")*(BL$1&lt;'入力'!$B$16),'入力'!$B$15,'入力'!$B$14)</f>
        <v/>
      </c>
      <c r="BM9" s="27">
        <f>BM7*IF(('入力'!$B$15&lt;&gt;"")*(BM$1&lt;'入力'!$B$16),'入力'!$B$15,'入力'!$B$14)</f>
        <v/>
      </c>
      <c r="BN9" s="27">
        <f>BN7*IF(('入力'!$B$15&lt;&gt;"")*(BN$1&lt;'入力'!$B$16),'入力'!$B$15,'入力'!$B$14)</f>
        <v/>
      </c>
      <c r="BO9" s="27">
        <f>BO7*IF(('入力'!$B$15&lt;&gt;"")*(BO$1&lt;'入力'!$B$16),'入力'!$B$15,'入力'!$B$14)</f>
        <v/>
      </c>
    </row>
    <row r="10">
      <c r="A10" s="5" t="inlineStr">
        <is>
          <t>大人2の給料</t>
        </is>
      </c>
      <c r="B10" s="27">
        <f>B8*IF(('入力'!$C$15&lt;&gt;"")*(B$1&lt;'入力'!$C$16),'入力'!$C$15,'入力'!$C$14)</f>
        <v/>
      </c>
      <c r="C10" s="27">
        <f>C8*IF(('入力'!$C$15&lt;&gt;"")*(C$1&lt;'入力'!$C$16),'入力'!$C$15,'入力'!$C$14)</f>
        <v/>
      </c>
      <c r="D10" s="27">
        <f>D8*IF(('入力'!$C$15&lt;&gt;"")*(D$1&lt;'入力'!$C$16),'入力'!$C$15,'入力'!$C$14)</f>
        <v/>
      </c>
      <c r="E10" s="27">
        <f>E8*IF(('入力'!$C$15&lt;&gt;"")*(E$1&lt;'入力'!$C$16),'入力'!$C$15,'入力'!$C$14)</f>
        <v/>
      </c>
      <c r="F10" s="27">
        <f>F8*IF(('入力'!$C$15&lt;&gt;"")*(F$1&lt;'入力'!$C$16),'入力'!$C$15,'入力'!$C$14)</f>
        <v/>
      </c>
      <c r="G10" s="27">
        <f>G8*IF(('入力'!$C$15&lt;&gt;"")*(G$1&lt;'入力'!$C$16),'入力'!$C$15,'入力'!$C$14)</f>
        <v/>
      </c>
      <c r="H10" s="27">
        <f>H8*IF(('入力'!$C$15&lt;&gt;"")*(H$1&lt;'入力'!$C$16),'入力'!$C$15,'入力'!$C$14)</f>
        <v/>
      </c>
      <c r="I10" s="27">
        <f>I8*IF(('入力'!$C$15&lt;&gt;"")*(I$1&lt;'入力'!$C$16),'入力'!$C$15,'入力'!$C$14)</f>
        <v/>
      </c>
      <c r="J10" s="27">
        <f>J8*IF(('入力'!$C$15&lt;&gt;"")*(J$1&lt;'入力'!$C$16),'入力'!$C$15,'入力'!$C$14)</f>
        <v/>
      </c>
      <c r="K10" s="27">
        <f>K8*IF(('入力'!$C$15&lt;&gt;"")*(K$1&lt;'入力'!$C$16),'入力'!$C$15,'入力'!$C$14)</f>
        <v/>
      </c>
      <c r="L10" s="27">
        <f>L8*IF(('入力'!$C$15&lt;&gt;"")*(L$1&lt;'入力'!$C$16),'入力'!$C$15,'入力'!$C$14)</f>
        <v/>
      </c>
      <c r="M10" s="27">
        <f>M8*IF(('入力'!$C$15&lt;&gt;"")*(M$1&lt;'入力'!$C$16),'入力'!$C$15,'入力'!$C$14)</f>
        <v/>
      </c>
      <c r="N10" s="27">
        <f>N8*IF(('入力'!$C$15&lt;&gt;"")*(N$1&lt;'入力'!$C$16),'入力'!$C$15,'入力'!$C$14)</f>
        <v/>
      </c>
      <c r="O10" s="27">
        <f>O8*IF(('入力'!$C$15&lt;&gt;"")*(O$1&lt;'入力'!$C$16),'入力'!$C$15,'入力'!$C$14)</f>
        <v/>
      </c>
      <c r="P10" s="27">
        <f>P8*IF(('入力'!$C$15&lt;&gt;"")*(P$1&lt;'入力'!$C$16),'入力'!$C$15,'入力'!$C$14)</f>
        <v/>
      </c>
      <c r="Q10" s="27">
        <f>Q8*IF(('入力'!$C$15&lt;&gt;"")*(Q$1&lt;'入力'!$C$16),'入力'!$C$15,'入力'!$C$14)</f>
        <v/>
      </c>
      <c r="R10" s="27">
        <f>R8*IF(('入力'!$C$15&lt;&gt;"")*(R$1&lt;'入力'!$C$16),'入力'!$C$15,'入力'!$C$14)</f>
        <v/>
      </c>
      <c r="S10" s="27">
        <f>S8*IF(('入力'!$C$15&lt;&gt;"")*(S$1&lt;'入力'!$C$16),'入力'!$C$15,'入力'!$C$14)</f>
        <v/>
      </c>
      <c r="T10" s="27">
        <f>T8*IF(('入力'!$C$15&lt;&gt;"")*(T$1&lt;'入力'!$C$16),'入力'!$C$15,'入力'!$C$14)</f>
        <v/>
      </c>
      <c r="U10" s="27">
        <f>U8*IF(('入力'!$C$15&lt;&gt;"")*(U$1&lt;'入力'!$C$16),'入力'!$C$15,'入力'!$C$14)</f>
        <v/>
      </c>
      <c r="V10" s="27">
        <f>V8*IF(('入力'!$C$15&lt;&gt;"")*(V$1&lt;'入力'!$C$16),'入力'!$C$15,'入力'!$C$14)</f>
        <v/>
      </c>
      <c r="W10" s="27">
        <f>W8*IF(('入力'!$C$15&lt;&gt;"")*(W$1&lt;'入力'!$C$16),'入力'!$C$15,'入力'!$C$14)</f>
        <v/>
      </c>
      <c r="X10" s="27">
        <f>X8*IF(('入力'!$C$15&lt;&gt;"")*(X$1&lt;'入力'!$C$16),'入力'!$C$15,'入力'!$C$14)</f>
        <v/>
      </c>
      <c r="Y10" s="27">
        <f>Y8*IF(('入力'!$C$15&lt;&gt;"")*(Y$1&lt;'入力'!$C$16),'入力'!$C$15,'入力'!$C$14)</f>
        <v/>
      </c>
      <c r="Z10" s="27">
        <f>Z8*IF(('入力'!$C$15&lt;&gt;"")*(Z$1&lt;'入力'!$C$16),'入力'!$C$15,'入力'!$C$14)</f>
        <v/>
      </c>
      <c r="AA10" s="27">
        <f>AA8*IF(('入力'!$C$15&lt;&gt;"")*(AA$1&lt;'入力'!$C$16),'入力'!$C$15,'入力'!$C$14)</f>
        <v/>
      </c>
      <c r="AB10" s="27">
        <f>AB8*IF(('入力'!$C$15&lt;&gt;"")*(AB$1&lt;'入力'!$C$16),'入力'!$C$15,'入力'!$C$14)</f>
        <v/>
      </c>
      <c r="AC10" s="27">
        <f>AC8*IF(('入力'!$C$15&lt;&gt;"")*(AC$1&lt;'入力'!$C$16),'入力'!$C$15,'入力'!$C$14)</f>
        <v/>
      </c>
      <c r="AD10" s="27">
        <f>AD8*IF(('入力'!$C$15&lt;&gt;"")*(AD$1&lt;'入力'!$C$16),'入力'!$C$15,'入力'!$C$14)</f>
        <v/>
      </c>
      <c r="AE10" s="27">
        <f>AE8*IF(('入力'!$C$15&lt;&gt;"")*(AE$1&lt;'入力'!$C$16),'入力'!$C$15,'入力'!$C$14)</f>
        <v/>
      </c>
      <c r="AF10" s="27">
        <f>AF8*IF(('入力'!$C$15&lt;&gt;"")*(AF$1&lt;'入力'!$C$16),'入力'!$C$15,'入力'!$C$14)</f>
        <v/>
      </c>
      <c r="AG10" s="27">
        <f>AG8*IF(('入力'!$C$15&lt;&gt;"")*(AG$1&lt;'入力'!$C$16),'入力'!$C$15,'入力'!$C$14)</f>
        <v/>
      </c>
      <c r="AH10" s="27">
        <f>AH8*IF(('入力'!$C$15&lt;&gt;"")*(AH$1&lt;'入力'!$C$16),'入力'!$C$15,'入力'!$C$14)</f>
        <v/>
      </c>
      <c r="AI10" s="27">
        <f>AI8*IF(('入力'!$C$15&lt;&gt;"")*(AI$1&lt;'入力'!$C$16),'入力'!$C$15,'入力'!$C$14)</f>
        <v/>
      </c>
      <c r="AJ10" s="27">
        <f>AJ8*IF(('入力'!$C$15&lt;&gt;"")*(AJ$1&lt;'入力'!$C$16),'入力'!$C$15,'入力'!$C$14)</f>
        <v/>
      </c>
      <c r="AK10" s="27">
        <f>AK8*IF(('入力'!$C$15&lt;&gt;"")*(AK$1&lt;'入力'!$C$16),'入力'!$C$15,'入力'!$C$14)</f>
        <v/>
      </c>
      <c r="AL10" s="27">
        <f>AL8*IF(('入力'!$C$15&lt;&gt;"")*(AL$1&lt;'入力'!$C$16),'入力'!$C$15,'入力'!$C$14)</f>
        <v/>
      </c>
      <c r="AM10" s="27">
        <f>AM8*IF(('入力'!$C$15&lt;&gt;"")*(AM$1&lt;'入力'!$C$16),'入力'!$C$15,'入力'!$C$14)</f>
        <v/>
      </c>
      <c r="AN10" s="27">
        <f>AN8*IF(('入力'!$C$15&lt;&gt;"")*(AN$1&lt;'入力'!$C$16),'入力'!$C$15,'入力'!$C$14)</f>
        <v/>
      </c>
      <c r="AO10" s="27">
        <f>AO8*IF(('入力'!$C$15&lt;&gt;"")*(AO$1&lt;'入力'!$C$16),'入力'!$C$15,'入力'!$C$14)</f>
        <v/>
      </c>
      <c r="AP10" s="27">
        <f>AP8*IF(('入力'!$C$15&lt;&gt;"")*(AP$1&lt;'入力'!$C$16),'入力'!$C$15,'入力'!$C$14)</f>
        <v/>
      </c>
      <c r="AQ10" s="27">
        <f>AQ8*IF(('入力'!$C$15&lt;&gt;"")*(AQ$1&lt;'入力'!$C$16),'入力'!$C$15,'入力'!$C$14)</f>
        <v/>
      </c>
      <c r="AR10" s="27">
        <f>AR8*IF(('入力'!$C$15&lt;&gt;"")*(AR$1&lt;'入力'!$C$16),'入力'!$C$15,'入力'!$C$14)</f>
        <v/>
      </c>
      <c r="AS10" s="27">
        <f>AS8*IF(('入力'!$C$15&lt;&gt;"")*(AS$1&lt;'入力'!$C$16),'入力'!$C$15,'入力'!$C$14)</f>
        <v/>
      </c>
      <c r="AT10" s="27">
        <f>AT8*IF(('入力'!$C$15&lt;&gt;"")*(AT$1&lt;'入力'!$C$16),'入力'!$C$15,'入力'!$C$14)</f>
        <v/>
      </c>
      <c r="AU10" s="27">
        <f>AU8*IF(('入力'!$C$15&lt;&gt;"")*(AU$1&lt;'入力'!$C$16),'入力'!$C$15,'入力'!$C$14)</f>
        <v/>
      </c>
      <c r="AV10" s="27">
        <f>AV8*IF(('入力'!$C$15&lt;&gt;"")*(AV$1&lt;'入力'!$C$16),'入力'!$C$15,'入力'!$C$14)</f>
        <v/>
      </c>
      <c r="AW10" s="27">
        <f>AW8*IF(('入力'!$C$15&lt;&gt;"")*(AW$1&lt;'入力'!$C$16),'入力'!$C$15,'入力'!$C$14)</f>
        <v/>
      </c>
      <c r="AX10" s="27">
        <f>AX8*IF(('入力'!$C$15&lt;&gt;"")*(AX$1&lt;'入力'!$C$16),'入力'!$C$15,'入力'!$C$14)</f>
        <v/>
      </c>
      <c r="AY10" s="27">
        <f>AY8*IF(('入力'!$C$15&lt;&gt;"")*(AY$1&lt;'入力'!$C$16),'入力'!$C$15,'入力'!$C$14)</f>
        <v/>
      </c>
      <c r="AZ10" s="27">
        <f>AZ8*IF(('入力'!$C$15&lt;&gt;"")*(AZ$1&lt;'入力'!$C$16),'入力'!$C$15,'入力'!$C$14)</f>
        <v/>
      </c>
      <c r="BA10" s="27">
        <f>BA8*IF(('入力'!$C$15&lt;&gt;"")*(BA$1&lt;'入力'!$C$16),'入力'!$C$15,'入力'!$C$14)</f>
        <v/>
      </c>
      <c r="BB10" s="27">
        <f>BB8*IF(('入力'!$C$15&lt;&gt;"")*(BB$1&lt;'入力'!$C$16),'入力'!$C$15,'入力'!$C$14)</f>
        <v/>
      </c>
      <c r="BC10" s="27">
        <f>BC8*IF(('入力'!$C$15&lt;&gt;"")*(BC$1&lt;'入力'!$C$16),'入力'!$C$15,'入力'!$C$14)</f>
        <v/>
      </c>
      <c r="BD10" s="27">
        <f>BD8*IF(('入力'!$C$15&lt;&gt;"")*(BD$1&lt;'入力'!$C$16),'入力'!$C$15,'入力'!$C$14)</f>
        <v/>
      </c>
      <c r="BE10" s="27">
        <f>BE8*IF(('入力'!$C$15&lt;&gt;"")*(BE$1&lt;'入力'!$C$16),'入力'!$C$15,'入力'!$C$14)</f>
        <v/>
      </c>
      <c r="BF10" s="27">
        <f>BF8*IF(('入力'!$C$15&lt;&gt;"")*(BF$1&lt;'入力'!$C$16),'入力'!$C$15,'入力'!$C$14)</f>
        <v/>
      </c>
      <c r="BG10" s="27">
        <f>BG8*IF(('入力'!$C$15&lt;&gt;"")*(BG$1&lt;'入力'!$C$16),'入力'!$C$15,'入力'!$C$14)</f>
        <v/>
      </c>
      <c r="BH10" s="27">
        <f>BH8*IF(('入力'!$C$15&lt;&gt;"")*(BH$1&lt;'入力'!$C$16),'入力'!$C$15,'入力'!$C$14)</f>
        <v/>
      </c>
      <c r="BI10" s="27">
        <f>BI8*IF(('入力'!$C$15&lt;&gt;"")*(BI$1&lt;'入力'!$C$16),'入力'!$C$15,'入力'!$C$14)</f>
        <v/>
      </c>
      <c r="BJ10" s="27">
        <f>BJ8*IF(('入力'!$C$15&lt;&gt;"")*(BJ$1&lt;'入力'!$C$16),'入力'!$C$15,'入力'!$C$14)</f>
        <v/>
      </c>
      <c r="BK10" s="27">
        <f>BK8*IF(('入力'!$C$15&lt;&gt;"")*(BK$1&lt;'入力'!$C$16),'入力'!$C$15,'入力'!$C$14)</f>
        <v/>
      </c>
      <c r="BL10" s="27">
        <f>BL8*IF(('入力'!$C$15&lt;&gt;"")*(BL$1&lt;'入力'!$C$16),'入力'!$C$15,'入力'!$C$14)</f>
        <v/>
      </c>
      <c r="BM10" s="27">
        <f>BM8*IF(('入力'!$C$15&lt;&gt;"")*(BM$1&lt;'入力'!$C$16),'入力'!$C$15,'入力'!$C$14)</f>
        <v/>
      </c>
      <c r="BN10" s="27">
        <f>BN8*IF(('入力'!$C$15&lt;&gt;"")*(BN$1&lt;'入力'!$C$16),'入力'!$C$15,'入力'!$C$14)</f>
        <v/>
      </c>
      <c r="BO10" s="27">
        <f>BO8*IF(('入力'!$C$15&lt;&gt;"")*(BO$1&lt;'入力'!$C$16),'入力'!$C$15,'入力'!$C$14)</f>
        <v/>
      </c>
    </row>
    <row r="11">
      <c r="A11" s="5" t="inlineStr">
        <is>
          <t>賞与（2人）</t>
        </is>
      </c>
      <c r="B11" s="27">
        <f>'入力'!$B$17*B7/12+'入力'!$C$17*B8/12</f>
        <v/>
      </c>
      <c r="C11" s="27">
        <f>'入力'!$B$17*C7/12+'入力'!$C$17*C8/12</f>
        <v/>
      </c>
      <c r="D11" s="27">
        <f>'入力'!$B$17*D7/12+'入力'!$C$17*D8/12</f>
        <v/>
      </c>
      <c r="E11" s="27">
        <f>'入力'!$B$17*E7/12+'入力'!$C$17*E8/12</f>
        <v/>
      </c>
      <c r="F11" s="27">
        <f>'入力'!$B$17*F7/12+'入力'!$C$17*F8/12</f>
        <v/>
      </c>
      <c r="G11" s="27">
        <f>'入力'!$B$17*G7/12+'入力'!$C$17*G8/12</f>
        <v/>
      </c>
      <c r="H11" s="27">
        <f>'入力'!$B$17*H7/12+'入力'!$C$17*H8/12</f>
        <v/>
      </c>
      <c r="I11" s="27">
        <f>'入力'!$B$17*I7/12+'入力'!$C$17*I8/12</f>
        <v/>
      </c>
      <c r="J11" s="27">
        <f>'入力'!$B$17*J7/12+'入力'!$C$17*J8/12</f>
        <v/>
      </c>
      <c r="K11" s="27">
        <f>'入力'!$B$17*K7/12+'入力'!$C$17*K8/12</f>
        <v/>
      </c>
      <c r="L11" s="27">
        <f>'入力'!$B$17*L7/12+'入力'!$C$17*L8/12</f>
        <v/>
      </c>
      <c r="M11" s="27">
        <f>'入力'!$B$17*M7/12+'入力'!$C$17*M8/12</f>
        <v/>
      </c>
      <c r="N11" s="27">
        <f>'入力'!$B$17*N7/12+'入力'!$C$17*N8/12</f>
        <v/>
      </c>
      <c r="O11" s="27">
        <f>'入力'!$B$17*O7/12+'入力'!$C$17*O8/12</f>
        <v/>
      </c>
      <c r="P11" s="27">
        <f>'入力'!$B$17*P7/12+'入力'!$C$17*P8/12</f>
        <v/>
      </c>
      <c r="Q11" s="27">
        <f>'入力'!$B$17*Q7/12+'入力'!$C$17*Q8/12</f>
        <v/>
      </c>
      <c r="R11" s="27">
        <f>'入力'!$B$17*R7/12+'入力'!$C$17*R8/12</f>
        <v/>
      </c>
      <c r="S11" s="27">
        <f>'入力'!$B$17*S7/12+'入力'!$C$17*S8/12</f>
        <v/>
      </c>
      <c r="T11" s="27">
        <f>'入力'!$B$17*T7/12+'入力'!$C$17*T8/12</f>
        <v/>
      </c>
      <c r="U11" s="27">
        <f>'入力'!$B$17*U7/12+'入力'!$C$17*U8/12</f>
        <v/>
      </c>
      <c r="V11" s="27">
        <f>'入力'!$B$17*V7/12+'入力'!$C$17*V8/12</f>
        <v/>
      </c>
      <c r="W11" s="27">
        <f>'入力'!$B$17*W7/12+'入力'!$C$17*W8/12</f>
        <v/>
      </c>
      <c r="X11" s="27">
        <f>'入力'!$B$17*X7/12+'入力'!$C$17*X8/12</f>
        <v/>
      </c>
      <c r="Y11" s="27">
        <f>'入力'!$B$17*Y7/12+'入力'!$C$17*Y8/12</f>
        <v/>
      </c>
      <c r="Z11" s="27">
        <f>'入力'!$B$17*Z7/12+'入力'!$C$17*Z8/12</f>
        <v/>
      </c>
      <c r="AA11" s="27">
        <f>'入力'!$B$17*AA7/12+'入力'!$C$17*AA8/12</f>
        <v/>
      </c>
      <c r="AB11" s="27">
        <f>'入力'!$B$17*AB7/12+'入力'!$C$17*AB8/12</f>
        <v/>
      </c>
      <c r="AC11" s="27">
        <f>'入力'!$B$17*AC7/12+'入力'!$C$17*AC8/12</f>
        <v/>
      </c>
      <c r="AD11" s="27">
        <f>'入力'!$B$17*AD7/12+'入力'!$C$17*AD8/12</f>
        <v/>
      </c>
      <c r="AE11" s="27">
        <f>'入力'!$B$17*AE7/12+'入力'!$C$17*AE8/12</f>
        <v/>
      </c>
      <c r="AF11" s="27">
        <f>'入力'!$B$17*AF7/12+'入力'!$C$17*AF8/12</f>
        <v/>
      </c>
      <c r="AG11" s="27">
        <f>'入力'!$B$17*AG7/12+'入力'!$C$17*AG8/12</f>
        <v/>
      </c>
      <c r="AH11" s="27">
        <f>'入力'!$B$17*AH7/12+'入力'!$C$17*AH8/12</f>
        <v/>
      </c>
      <c r="AI11" s="27">
        <f>'入力'!$B$17*AI7/12+'入力'!$C$17*AI8/12</f>
        <v/>
      </c>
      <c r="AJ11" s="27">
        <f>'入力'!$B$17*AJ7/12+'入力'!$C$17*AJ8/12</f>
        <v/>
      </c>
      <c r="AK11" s="27">
        <f>'入力'!$B$17*AK7/12+'入力'!$C$17*AK8/12</f>
        <v/>
      </c>
      <c r="AL11" s="27">
        <f>'入力'!$B$17*AL7/12+'入力'!$C$17*AL8/12</f>
        <v/>
      </c>
      <c r="AM11" s="27">
        <f>'入力'!$B$17*AM7/12+'入力'!$C$17*AM8/12</f>
        <v/>
      </c>
      <c r="AN11" s="27">
        <f>'入力'!$B$17*AN7/12+'入力'!$C$17*AN8/12</f>
        <v/>
      </c>
      <c r="AO11" s="27">
        <f>'入力'!$B$17*AO7/12+'入力'!$C$17*AO8/12</f>
        <v/>
      </c>
      <c r="AP11" s="27">
        <f>'入力'!$B$17*AP7/12+'入力'!$C$17*AP8/12</f>
        <v/>
      </c>
      <c r="AQ11" s="27">
        <f>'入力'!$B$17*AQ7/12+'入力'!$C$17*AQ8/12</f>
        <v/>
      </c>
      <c r="AR11" s="27">
        <f>'入力'!$B$17*AR7/12+'入力'!$C$17*AR8/12</f>
        <v/>
      </c>
      <c r="AS11" s="27">
        <f>'入力'!$B$17*AS7/12+'入力'!$C$17*AS8/12</f>
        <v/>
      </c>
      <c r="AT11" s="27">
        <f>'入力'!$B$17*AT7/12+'入力'!$C$17*AT8/12</f>
        <v/>
      </c>
      <c r="AU11" s="27">
        <f>'入力'!$B$17*AU7/12+'入力'!$C$17*AU8/12</f>
        <v/>
      </c>
      <c r="AV11" s="27">
        <f>'入力'!$B$17*AV7/12+'入力'!$C$17*AV8/12</f>
        <v/>
      </c>
      <c r="AW11" s="27">
        <f>'入力'!$B$17*AW7/12+'入力'!$C$17*AW8/12</f>
        <v/>
      </c>
      <c r="AX11" s="27">
        <f>'入力'!$B$17*AX7/12+'入力'!$C$17*AX8/12</f>
        <v/>
      </c>
      <c r="AY11" s="27">
        <f>'入力'!$B$17*AY7/12+'入力'!$C$17*AY8/12</f>
        <v/>
      </c>
      <c r="AZ11" s="27">
        <f>'入力'!$B$17*AZ7/12+'入力'!$C$17*AZ8/12</f>
        <v/>
      </c>
      <c r="BA11" s="27">
        <f>'入力'!$B$17*BA7/12+'入力'!$C$17*BA8/12</f>
        <v/>
      </c>
      <c r="BB11" s="27">
        <f>'入力'!$B$17*BB7/12+'入力'!$C$17*BB8/12</f>
        <v/>
      </c>
      <c r="BC11" s="27">
        <f>'入力'!$B$17*BC7/12+'入力'!$C$17*BC8/12</f>
        <v/>
      </c>
      <c r="BD11" s="27">
        <f>'入力'!$B$17*BD7/12+'入力'!$C$17*BD8/12</f>
        <v/>
      </c>
      <c r="BE11" s="27">
        <f>'入力'!$B$17*BE7/12+'入力'!$C$17*BE8/12</f>
        <v/>
      </c>
      <c r="BF11" s="27">
        <f>'入力'!$B$17*BF7/12+'入力'!$C$17*BF8/12</f>
        <v/>
      </c>
      <c r="BG11" s="27">
        <f>'入力'!$B$17*BG7/12+'入力'!$C$17*BG8/12</f>
        <v/>
      </c>
      <c r="BH11" s="27">
        <f>'入力'!$B$17*BH7/12+'入力'!$C$17*BH8/12</f>
        <v/>
      </c>
      <c r="BI11" s="27">
        <f>'入力'!$B$17*BI7/12+'入力'!$C$17*BI8/12</f>
        <v/>
      </c>
      <c r="BJ11" s="27">
        <f>'入力'!$B$17*BJ7/12+'入力'!$C$17*BJ8/12</f>
        <v/>
      </c>
      <c r="BK11" s="27">
        <f>'入力'!$B$17*BK7/12+'入力'!$C$17*BK8/12</f>
        <v/>
      </c>
      <c r="BL11" s="27">
        <f>'入力'!$B$17*BL7/12+'入力'!$C$17*BL8/12</f>
        <v/>
      </c>
      <c r="BM11" s="27">
        <f>'入力'!$B$17*BM7/12+'入力'!$C$17*BM8/12</f>
        <v/>
      </c>
      <c r="BN11" s="27">
        <f>'入力'!$B$17*BN7/12+'入力'!$C$17*BN8/12</f>
        <v/>
      </c>
      <c r="BO11" s="27">
        <f>'入力'!$B$17*BO7/12+'入力'!$C$17*BO8/12</f>
        <v/>
      </c>
    </row>
    <row r="12">
      <c r="A12" s="5" t="inlineStr">
        <is>
          <t>副業（2人）</t>
        </is>
      </c>
      <c r="B12" s="27">
        <f>IF(B$1&lt;'入力'!$B$24,'入力'!$B$18*12,0)+IF(B$1&lt;'入力'!$C$24,'入力'!$C$18*12,0)</f>
        <v/>
      </c>
      <c r="C12" s="27">
        <f>IF(C$1&lt;'入力'!$B$24,'入力'!$B$18*12,0)+IF(C$1&lt;'入力'!$C$24,'入力'!$C$18*12,0)</f>
        <v/>
      </c>
      <c r="D12" s="27">
        <f>IF(D$1&lt;'入力'!$B$24,'入力'!$B$18*12,0)+IF(D$1&lt;'入力'!$C$24,'入力'!$C$18*12,0)</f>
        <v/>
      </c>
      <c r="E12" s="27">
        <f>IF(E$1&lt;'入力'!$B$24,'入力'!$B$18*12,0)+IF(E$1&lt;'入力'!$C$24,'入力'!$C$18*12,0)</f>
        <v/>
      </c>
      <c r="F12" s="27">
        <f>IF(F$1&lt;'入力'!$B$24,'入力'!$B$18*12,0)+IF(F$1&lt;'入力'!$C$24,'入力'!$C$18*12,0)</f>
        <v/>
      </c>
      <c r="G12" s="27">
        <f>IF(G$1&lt;'入力'!$B$24,'入力'!$B$18*12,0)+IF(G$1&lt;'入力'!$C$24,'入力'!$C$18*12,0)</f>
        <v/>
      </c>
      <c r="H12" s="27">
        <f>IF(H$1&lt;'入力'!$B$24,'入力'!$B$18*12,0)+IF(H$1&lt;'入力'!$C$24,'入力'!$C$18*12,0)</f>
        <v/>
      </c>
      <c r="I12" s="27">
        <f>IF(I$1&lt;'入力'!$B$24,'入力'!$B$18*12,0)+IF(I$1&lt;'入力'!$C$24,'入力'!$C$18*12,0)</f>
        <v/>
      </c>
      <c r="J12" s="27">
        <f>IF(J$1&lt;'入力'!$B$24,'入力'!$B$18*12,0)+IF(J$1&lt;'入力'!$C$24,'入力'!$C$18*12,0)</f>
        <v/>
      </c>
      <c r="K12" s="27">
        <f>IF(K$1&lt;'入力'!$B$24,'入力'!$B$18*12,0)+IF(K$1&lt;'入力'!$C$24,'入力'!$C$18*12,0)</f>
        <v/>
      </c>
      <c r="L12" s="27">
        <f>IF(L$1&lt;'入力'!$B$24,'入力'!$B$18*12,0)+IF(L$1&lt;'入力'!$C$24,'入力'!$C$18*12,0)</f>
        <v/>
      </c>
      <c r="M12" s="27">
        <f>IF(M$1&lt;'入力'!$B$24,'入力'!$B$18*12,0)+IF(M$1&lt;'入力'!$C$24,'入力'!$C$18*12,0)</f>
        <v/>
      </c>
      <c r="N12" s="27">
        <f>IF(N$1&lt;'入力'!$B$24,'入力'!$B$18*12,0)+IF(N$1&lt;'入力'!$C$24,'入力'!$C$18*12,0)</f>
        <v/>
      </c>
      <c r="O12" s="27">
        <f>IF(O$1&lt;'入力'!$B$24,'入力'!$B$18*12,0)+IF(O$1&lt;'入力'!$C$24,'入力'!$C$18*12,0)</f>
        <v/>
      </c>
      <c r="P12" s="27">
        <f>IF(P$1&lt;'入力'!$B$24,'入力'!$B$18*12,0)+IF(P$1&lt;'入力'!$C$24,'入力'!$C$18*12,0)</f>
        <v/>
      </c>
      <c r="Q12" s="27">
        <f>IF(Q$1&lt;'入力'!$B$24,'入力'!$B$18*12,0)+IF(Q$1&lt;'入力'!$C$24,'入力'!$C$18*12,0)</f>
        <v/>
      </c>
      <c r="R12" s="27">
        <f>IF(R$1&lt;'入力'!$B$24,'入力'!$B$18*12,0)+IF(R$1&lt;'入力'!$C$24,'入力'!$C$18*12,0)</f>
        <v/>
      </c>
      <c r="S12" s="27">
        <f>IF(S$1&lt;'入力'!$B$24,'入力'!$B$18*12,0)+IF(S$1&lt;'入力'!$C$24,'入力'!$C$18*12,0)</f>
        <v/>
      </c>
      <c r="T12" s="27">
        <f>IF(T$1&lt;'入力'!$B$24,'入力'!$B$18*12,0)+IF(T$1&lt;'入力'!$C$24,'入力'!$C$18*12,0)</f>
        <v/>
      </c>
      <c r="U12" s="27">
        <f>IF(U$1&lt;'入力'!$B$24,'入力'!$B$18*12,0)+IF(U$1&lt;'入力'!$C$24,'入力'!$C$18*12,0)</f>
        <v/>
      </c>
      <c r="V12" s="27">
        <f>IF(V$1&lt;'入力'!$B$24,'入力'!$B$18*12,0)+IF(V$1&lt;'入力'!$C$24,'入力'!$C$18*12,0)</f>
        <v/>
      </c>
      <c r="W12" s="27">
        <f>IF(W$1&lt;'入力'!$B$24,'入力'!$B$18*12,0)+IF(W$1&lt;'入力'!$C$24,'入力'!$C$18*12,0)</f>
        <v/>
      </c>
      <c r="X12" s="27">
        <f>IF(X$1&lt;'入力'!$B$24,'入力'!$B$18*12,0)+IF(X$1&lt;'入力'!$C$24,'入力'!$C$18*12,0)</f>
        <v/>
      </c>
      <c r="Y12" s="27">
        <f>IF(Y$1&lt;'入力'!$B$24,'入力'!$B$18*12,0)+IF(Y$1&lt;'入力'!$C$24,'入力'!$C$18*12,0)</f>
        <v/>
      </c>
      <c r="Z12" s="27">
        <f>IF(Z$1&lt;'入力'!$B$24,'入力'!$B$18*12,0)+IF(Z$1&lt;'入力'!$C$24,'入力'!$C$18*12,0)</f>
        <v/>
      </c>
      <c r="AA12" s="27">
        <f>IF(AA$1&lt;'入力'!$B$24,'入力'!$B$18*12,0)+IF(AA$1&lt;'入力'!$C$24,'入力'!$C$18*12,0)</f>
        <v/>
      </c>
      <c r="AB12" s="27">
        <f>IF(AB$1&lt;'入力'!$B$24,'入力'!$B$18*12,0)+IF(AB$1&lt;'入力'!$C$24,'入力'!$C$18*12,0)</f>
        <v/>
      </c>
      <c r="AC12" s="27">
        <f>IF(AC$1&lt;'入力'!$B$24,'入力'!$B$18*12,0)+IF(AC$1&lt;'入力'!$C$24,'入力'!$C$18*12,0)</f>
        <v/>
      </c>
      <c r="AD12" s="27">
        <f>IF(AD$1&lt;'入力'!$B$24,'入力'!$B$18*12,0)+IF(AD$1&lt;'入力'!$C$24,'入力'!$C$18*12,0)</f>
        <v/>
      </c>
      <c r="AE12" s="27">
        <f>IF(AE$1&lt;'入力'!$B$24,'入力'!$B$18*12,0)+IF(AE$1&lt;'入力'!$C$24,'入力'!$C$18*12,0)</f>
        <v/>
      </c>
      <c r="AF12" s="27">
        <f>IF(AF$1&lt;'入力'!$B$24,'入力'!$B$18*12,0)+IF(AF$1&lt;'入力'!$C$24,'入力'!$C$18*12,0)</f>
        <v/>
      </c>
      <c r="AG12" s="27">
        <f>IF(AG$1&lt;'入力'!$B$24,'入力'!$B$18*12,0)+IF(AG$1&lt;'入力'!$C$24,'入力'!$C$18*12,0)</f>
        <v/>
      </c>
      <c r="AH12" s="27">
        <f>IF(AH$1&lt;'入力'!$B$24,'入力'!$B$18*12,0)+IF(AH$1&lt;'入力'!$C$24,'入力'!$C$18*12,0)</f>
        <v/>
      </c>
      <c r="AI12" s="27">
        <f>IF(AI$1&lt;'入力'!$B$24,'入力'!$B$18*12,0)+IF(AI$1&lt;'入力'!$C$24,'入力'!$C$18*12,0)</f>
        <v/>
      </c>
      <c r="AJ12" s="27">
        <f>IF(AJ$1&lt;'入力'!$B$24,'入力'!$B$18*12,0)+IF(AJ$1&lt;'入力'!$C$24,'入力'!$C$18*12,0)</f>
        <v/>
      </c>
      <c r="AK12" s="27">
        <f>IF(AK$1&lt;'入力'!$B$24,'入力'!$B$18*12,0)+IF(AK$1&lt;'入力'!$C$24,'入力'!$C$18*12,0)</f>
        <v/>
      </c>
      <c r="AL12" s="27">
        <f>IF(AL$1&lt;'入力'!$B$24,'入力'!$B$18*12,0)+IF(AL$1&lt;'入力'!$C$24,'入力'!$C$18*12,0)</f>
        <v/>
      </c>
      <c r="AM12" s="27">
        <f>IF(AM$1&lt;'入力'!$B$24,'入力'!$B$18*12,0)+IF(AM$1&lt;'入力'!$C$24,'入力'!$C$18*12,0)</f>
        <v/>
      </c>
      <c r="AN12" s="27">
        <f>IF(AN$1&lt;'入力'!$B$24,'入力'!$B$18*12,0)+IF(AN$1&lt;'入力'!$C$24,'入力'!$C$18*12,0)</f>
        <v/>
      </c>
      <c r="AO12" s="27">
        <f>IF(AO$1&lt;'入力'!$B$24,'入力'!$B$18*12,0)+IF(AO$1&lt;'入力'!$C$24,'入力'!$C$18*12,0)</f>
        <v/>
      </c>
      <c r="AP12" s="27">
        <f>IF(AP$1&lt;'入力'!$B$24,'入力'!$B$18*12,0)+IF(AP$1&lt;'入力'!$C$24,'入力'!$C$18*12,0)</f>
        <v/>
      </c>
      <c r="AQ12" s="27">
        <f>IF(AQ$1&lt;'入力'!$B$24,'入力'!$B$18*12,0)+IF(AQ$1&lt;'入力'!$C$24,'入力'!$C$18*12,0)</f>
        <v/>
      </c>
      <c r="AR12" s="27">
        <f>IF(AR$1&lt;'入力'!$B$24,'入力'!$B$18*12,0)+IF(AR$1&lt;'入力'!$C$24,'入力'!$C$18*12,0)</f>
        <v/>
      </c>
      <c r="AS12" s="27">
        <f>IF(AS$1&lt;'入力'!$B$24,'入力'!$B$18*12,0)+IF(AS$1&lt;'入力'!$C$24,'入力'!$C$18*12,0)</f>
        <v/>
      </c>
      <c r="AT12" s="27">
        <f>IF(AT$1&lt;'入力'!$B$24,'入力'!$B$18*12,0)+IF(AT$1&lt;'入力'!$C$24,'入力'!$C$18*12,0)</f>
        <v/>
      </c>
      <c r="AU12" s="27">
        <f>IF(AU$1&lt;'入力'!$B$24,'入力'!$B$18*12,0)+IF(AU$1&lt;'入力'!$C$24,'入力'!$C$18*12,0)</f>
        <v/>
      </c>
      <c r="AV12" s="27">
        <f>IF(AV$1&lt;'入力'!$B$24,'入力'!$B$18*12,0)+IF(AV$1&lt;'入力'!$C$24,'入力'!$C$18*12,0)</f>
        <v/>
      </c>
      <c r="AW12" s="27">
        <f>IF(AW$1&lt;'入力'!$B$24,'入力'!$B$18*12,0)+IF(AW$1&lt;'入力'!$C$24,'入力'!$C$18*12,0)</f>
        <v/>
      </c>
      <c r="AX12" s="27">
        <f>IF(AX$1&lt;'入力'!$B$24,'入力'!$B$18*12,0)+IF(AX$1&lt;'入力'!$C$24,'入力'!$C$18*12,0)</f>
        <v/>
      </c>
      <c r="AY12" s="27">
        <f>IF(AY$1&lt;'入力'!$B$24,'入力'!$B$18*12,0)+IF(AY$1&lt;'入力'!$C$24,'入力'!$C$18*12,0)</f>
        <v/>
      </c>
      <c r="AZ12" s="27">
        <f>IF(AZ$1&lt;'入力'!$B$24,'入力'!$B$18*12,0)+IF(AZ$1&lt;'入力'!$C$24,'入力'!$C$18*12,0)</f>
        <v/>
      </c>
      <c r="BA12" s="27">
        <f>IF(BA$1&lt;'入力'!$B$24,'入力'!$B$18*12,0)+IF(BA$1&lt;'入力'!$C$24,'入力'!$C$18*12,0)</f>
        <v/>
      </c>
      <c r="BB12" s="27">
        <f>IF(BB$1&lt;'入力'!$B$24,'入力'!$B$18*12,0)+IF(BB$1&lt;'入力'!$C$24,'入力'!$C$18*12,0)</f>
        <v/>
      </c>
      <c r="BC12" s="27">
        <f>IF(BC$1&lt;'入力'!$B$24,'入力'!$B$18*12,0)+IF(BC$1&lt;'入力'!$C$24,'入力'!$C$18*12,0)</f>
        <v/>
      </c>
      <c r="BD12" s="27">
        <f>IF(BD$1&lt;'入力'!$B$24,'入力'!$B$18*12,0)+IF(BD$1&lt;'入力'!$C$24,'入力'!$C$18*12,0)</f>
        <v/>
      </c>
      <c r="BE12" s="27">
        <f>IF(BE$1&lt;'入力'!$B$24,'入力'!$B$18*12,0)+IF(BE$1&lt;'入力'!$C$24,'入力'!$C$18*12,0)</f>
        <v/>
      </c>
      <c r="BF12" s="27">
        <f>IF(BF$1&lt;'入力'!$B$24,'入力'!$B$18*12,0)+IF(BF$1&lt;'入力'!$C$24,'入力'!$C$18*12,0)</f>
        <v/>
      </c>
      <c r="BG12" s="27">
        <f>IF(BG$1&lt;'入力'!$B$24,'入力'!$B$18*12,0)+IF(BG$1&lt;'入力'!$C$24,'入力'!$C$18*12,0)</f>
        <v/>
      </c>
      <c r="BH12" s="27">
        <f>IF(BH$1&lt;'入力'!$B$24,'入力'!$B$18*12,0)+IF(BH$1&lt;'入力'!$C$24,'入力'!$C$18*12,0)</f>
        <v/>
      </c>
      <c r="BI12" s="27">
        <f>IF(BI$1&lt;'入力'!$B$24,'入力'!$B$18*12,0)+IF(BI$1&lt;'入力'!$C$24,'入力'!$C$18*12,0)</f>
        <v/>
      </c>
      <c r="BJ12" s="27">
        <f>IF(BJ$1&lt;'入力'!$B$24,'入力'!$B$18*12,0)+IF(BJ$1&lt;'入力'!$C$24,'入力'!$C$18*12,0)</f>
        <v/>
      </c>
      <c r="BK12" s="27">
        <f>IF(BK$1&lt;'入力'!$B$24,'入力'!$B$18*12,0)+IF(BK$1&lt;'入力'!$C$24,'入力'!$C$18*12,0)</f>
        <v/>
      </c>
      <c r="BL12" s="27">
        <f>IF(BL$1&lt;'入力'!$B$24,'入力'!$B$18*12,0)+IF(BL$1&lt;'入力'!$C$24,'入力'!$C$18*12,0)</f>
        <v/>
      </c>
      <c r="BM12" s="27">
        <f>IF(BM$1&lt;'入力'!$B$24,'入力'!$B$18*12,0)+IF(BM$1&lt;'入力'!$C$24,'入力'!$C$18*12,0)</f>
        <v/>
      </c>
      <c r="BN12" s="27">
        <f>IF(BN$1&lt;'入力'!$B$24,'入力'!$B$18*12,0)+IF(BN$1&lt;'入力'!$C$24,'入力'!$C$18*12,0)</f>
        <v/>
      </c>
      <c r="BO12" s="27">
        <f>IF(BO$1&lt;'入力'!$B$24,'入力'!$B$18*12,0)+IF(BO$1&lt;'入力'!$C$24,'入力'!$C$18*12,0)</f>
        <v/>
      </c>
    </row>
    <row r="13">
      <c r="A13" s="5" t="inlineStr">
        <is>
          <t>大人1の育休の月の給料</t>
        </is>
      </c>
      <c r="B13" s="27">
        <f>SUMIFS('入力'!$B$118:$B$153,'入力'!$A$118:$A$153,"&gt;="&amp;DATE(B$1,1,1),'入力'!$A$118:$A$153,"&lt;="&amp;DATE(B$1,12,31))</f>
        <v/>
      </c>
      <c r="C13" s="27">
        <f>SUMIFS('入力'!$B$118:$B$153,'入力'!$A$118:$A$153,"&gt;="&amp;DATE(C$1,1,1),'入力'!$A$118:$A$153,"&lt;="&amp;DATE(C$1,12,31))</f>
        <v/>
      </c>
      <c r="D13" s="27">
        <f>SUMIFS('入力'!$B$118:$B$153,'入力'!$A$118:$A$153,"&gt;="&amp;DATE(D$1,1,1),'入力'!$A$118:$A$153,"&lt;="&amp;DATE(D$1,12,31))</f>
        <v/>
      </c>
      <c r="E13" s="27">
        <f>SUMIFS('入力'!$B$118:$B$153,'入力'!$A$118:$A$153,"&gt;="&amp;DATE(E$1,1,1),'入力'!$A$118:$A$153,"&lt;="&amp;DATE(E$1,12,31))</f>
        <v/>
      </c>
      <c r="F13" s="27">
        <f>SUMIFS('入力'!$B$118:$B$153,'入力'!$A$118:$A$153,"&gt;="&amp;DATE(F$1,1,1),'入力'!$A$118:$A$153,"&lt;="&amp;DATE(F$1,12,31))</f>
        <v/>
      </c>
      <c r="G13" s="27">
        <f>SUMIFS('入力'!$B$118:$B$153,'入力'!$A$118:$A$153,"&gt;="&amp;DATE(G$1,1,1),'入力'!$A$118:$A$153,"&lt;="&amp;DATE(G$1,12,31))</f>
        <v/>
      </c>
      <c r="H13" s="27">
        <f>SUMIFS('入力'!$B$118:$B$153,'入力'!$A$118:$A$153,"&gt;="&amp;DATE(H$1,1,1),'入力'!$A$118:$A$153,"&lt;="&amp;DATE(H$1,12,31))</f>
        <v/>
      </c>
      <c r="I13" s="27">
        <f>SUMIFS('入力'!$B$118:$B$153,'入力'!$A$118:$A$153,"&gt;="&amp;DATE(I$1,1,1),'入力'!$A$118:$A$153,"&lt;="&amp;DATE(I$1,12,31))</f>
        <v/>
      </c>
      <c r="J13" s="27">
        <f>SUMIFS('入力'!$B$118:$B$153,'入力'!$A$118:$A$153,"&gt;="&amp;DATE(J$1,1,1),'入力'!$A$118:$A$153,"&lt;="&amp;DATE(J$1,12,31))</f>
        <v/>
      </c>
      <c r="K13" s="27">
        <f>SUMIFS('入力'!$B$118:$B$153,'入力'!$A$118:$A$153,"&gt;="&amp;DATE(K$1,1,1),'入力'!$A$118:$A$153,"&lt;="&amp;DATE(K$1,12,31))</f>
        <v/>
      </c>
      <c r="L13" s="27">
        <f>SUMIFS('入力'!$B$118:$B$153,'入力'!$A$118:$A$153,"&gt;="&amp;DATE(L$1,1,1),'入力'!$A$118:$A$153,"&lt;="&amp;DATE(L$1,12,31))</f>
        <v/>
      </c>
      <c r="M13" s="27">
        <f>SUMIFS('入力'!$B$118:$B$153,'入力'!$A$118:$A$153,"&gt;="&amp;DATE(M$1,1,1),'入力'!$A$118:$A$153,"&lt;="&amp;DATE(M$1,12,31))</f>
        <v/>
      </c>
      <c r="N13" s="27">
        <f>SUMIFS('入力'!$B$118:$B$153,'入力'!$A$118:$A$153,"&gt;="&amp;DATE(N$1,1,1),'入力'!$A$118:$A$153,"&lt;="&amp;DATE(N$1,12,31))</f>
        <v/>
      </c>
      <c r="O13" s="27">
        <f>SUMIFS('入力'!$B$118:$B$153,'入力'!$A$118:$A$153,"&gt;="&amp;DATE(O$1,1,1),'入力'!$A$118:$A$153,"&lt;="&amp;DATE(O$1,12,31))</f>
        <v/>
      </c>
      <c r="P13" s="27">
        <f>SUMIFS('入力'!$B$118:$B$153,'入力'!$A$118:$A$153,"&gt;="&amp;DATE(P$1,1,1),'入力'!$A$118:$A$153,"&lt;="&amp;DATE(P$1,12,31))</f>
        <v/>
      </c>
      <c r="Q13" s="27">
        <f>SUMIFS('入力'!$B$118:$B$153,'入力'!$A$118:$A$153,"&gt;="&amp;DATE(Q$1,1,1),'入力'!$A$118:$A$153,"&lt;="&amp;DATE(Q$1,12,31))</f>
        <v/>
      </c>
      <c r="R13" s="27">
        <f>SUMIFS('入力'!$B$118:$B$153,'入力'!$A$118:$A$153,"&gt;="&amp;DATE(R$1,1,1),'入力'!$A$118:$A$153,"&lt;="&amp;DATE(R$1,12,31))</f>
        <v/>
      </c>
      <c r="S13" s="27">
        <f>SUMIFS('入力'!$B$118:$B$153,'入力'!$A$118:$A$153,"&gt;="&amp;DATE(S$1,1,1),'入力'!$A$118:$A$153,"&lt;="&amp;DATE(S$1,12,31))</f>
        <v/>
      </c>
      <c r="T13" s="27">
        <f>SUMIFS('入力'!$B$118:$B$153,'入力'!$A$118:$A$153,"&gt;="&amp;DATE(T$1,1,1),'入力'!$A$118:$A$153,"&lt;="&amp;DATE(T$1,12,31))</f>
        <v/>
      </c>
      <c r="U13" s="27">
        <f>SUMIFS('入力'!$B$118:$B$153,'入力'!$A$118:$A$153,"&gt;="&amp;DATE(U$1,1,1),'入力'!$A$118:$A$153,"&lt;="&amp;DATE(U$1,12,31))</f>
        <v/>
      </c>
      <c r="V13" s="27">
        <f>SUMIFS('入力'!$B$118:$B$153,'入力'!$A$118:$A$153,"&gt;="&amp;DATE(V$1,1,1),'入力'!$A$118:$A$153,"&lt;="&amp;DATE(V$1,12,31))</f>
        <v/>
      </c>
      <c r="W13" s="27">
        <f>SUMIFS('入力'!$B$118:$B$153,'入力'!$A$118:$A$153,"&gt;="&amp;DATE(W$1,1,1),'入力'!$A$118:$A$153,"&lt;="&amp;DATE(W$1,12,31))</f>
        <v/>
      </c>
      <c r="X13" s="27">
        <f>SUMIFS('入力'!$B$118:$B$153,'入力'!$A$118:$A$153,"&gt;="&amp;DATE(X$1,1,1),'入力'!$A$118:$A$153,"&lt;="&amp;DATE(X$1,12,31))</f>
        <v/>
      </c>
      <c r="Y13" s="27">
        <f>SUMIFS('入力'!$B$118:$B$153,'入力'!$A$118:$A$153,"&gt;="&amp;DATE(Y$1,1,1),'入力'!$A$118:$A$153,"&lt;="&amp;DATE(Y$1,12,31))</f>
        <v/>
      </c>
      <c r="Z13" s="27">
        <f>SUMIFS('入力'!$B$118:$B$153,'入力'!$A$118:$A$153,"&gt;="&amp;DATE(Z$1,1,1),'入力'!$A$118:$A$153,"&lt;="&amp;DATE(Z$1,12,31))</f>
        <v/>
      </c>
      <c r="AA13" s="27">
        <f>SUMIFS('入力'!$B$118:$B$153,'入力'!$A$118:$A$153,"&gt;="&amp;DATE(AA$1,1,1),'入力'!$A$118:$A$153,"&lt;="&amp;DATE(AA$1,12,31))</f>
        <v/>
      </c>
      <c r="AB13" s="27">
        <f>SUMIFS('入力'!$B$118:$B$153,'入力'!$A$118:$A$153,"&gt;="&amp;DATE(AB$1,1,1),'入力'!$A$118:$A$153,"&lt;="&amp;DATE(AB$1,12,31))</f>
        <v/>
      </c>
      <c r="AC13" s="27">
        <f>SUMIFS('入力'!$B$118:$B$153,'入力'!$A$118:$A$153,"&gt;="&amp;DATE(AC$1,1,1),'入力'!$A$118:$A$153,"&lt;="&amp;DATE(AC$1,12,31))</f>
        <v/>
      </c>
      <c r="AD13" s="27">
        <f>SUMIFS('入力'!$B$118:$B$153,'入力'!$A$118:$A$153,"&gt;="&amp;DATE(AD$1,1,1),'入力'!$A$118:$A$153,"&lt;="&amp;DATE(AD$1,12,31))</f>
        <v/>
      </c>
      <c r="AE13" s="27">
        <f>SUMIFS('入力'!$B$118:$B$153,'入力'!$A$118:$A$153,"&gt;="&amp;DATE(AE$1,1,1),'入力'!$A$118:$A$153,"&lt;="&amp;DATE(AE$1,12,31))</f>
        <v/>
      </c>
      <c r="AF13" s="27">
        <f>SUMIFS('入力'!$B$118:$B$153,'入力'!$A$118:$A$153,"&gt;="&amp;DATE(AF$1,1,1),'入力'!$A$118:$A$153,"&lt;="&amp;DATE(AF$1,12,31))</f>
        <v/>
      </c>
      <c r="AG13" s="27">
        <f>SUMIFS('入力'!$B$118:$B$153,'入力'!$A$118:$A$153,"&gt;="&amp;DATE(AG$1,1,1),'入力'!$A$118:$A$153,"&lt;="&amp;DATE(AG$1,12,31))</f>
        <v/>
      </c>
      <c r="AH13" s="27">
        <f>SUMIFS('入力'!$B$118:$B$153,'入力'!$A$118:$A$153,"&gt;="&amp;DATE(AH$1,1,1),'入力'!$A$118:$A$153,"&lt;="&amp;DATE(AH$1,12,31))</f>
        <v/>
      </c>
      <c r="AI13" s="27">
        <f>SUMIFS('入力'!$B$118:$B$153,'入力'!$A$118:$A$153,"&gt;="&amp;DATE(AI$1,1,1),'入力'!$A$118:$A$153,"&lt;="&amp;DATE(AI$1,12,31))</f>
        <v/>
      </c>
      <c r="AJ13" s="27">
        <f>SUMIFS('入力'!$B$118:$B$153,'入力'!$A$118:$A$153,"&gt;="&amp;DATE(AJ$1,1,1),'入力'!$A$118:$A$153,"&lt;="&amp;DATE(AJ$1,12,31))</f>
        <v/>
      </c>
      <c r="AK13" s="27">
        <f>SUMIFS('入力'!$B$118:$B$153,'入力'!$A$118:$A$153,"&gt;="&amp;DATE(AK$1,1,1),'入力'!$A$118:$A$153,"&lt;="&amp;DATE(AK$1,12,31))</f>
        <v/>
      </c>
      <c r="AL13" s="27">
        <f>SUMIFS('入力'!$B$118:$B$153,'入力'!$A$118:$A$153,"&gt;="&amp;DATE(AL$1,1,1),'入力'!$A$118:$A$153,"&lt;="&amp;DATE(AL$1,12,31))</f>
        <v/>
      </c>
      <c r="AM13" s="27">
        <f>SUMIFS('入力'!$B$118:$B$153,'入力'!$A$118:$A$153,"&gt;="&amp;DATE(AM$1,1,1),'入力'!$A$118:$A$153,"&lt;="&amp;DATE(AM$1,12,31))</f>
        <v/>
      </c>
      <c r="AN13" s="27">
        <f>SUMIFS('入力'!$B$118:$B$153,'入力'!$A$118:$A$153,"&gt;="&amp;DATE(AN$1,1,1),'入力'!$A$118:$A$153,"&lt;="&amp;DATE(AN$1,12,31))</f>
        <v/>
      </c>
      <c r="AO13" s="27">
        <f>SUMIFS('入力'!$B$118:$B$153,'入力'!$A$118:$A$153,"&gt;="&amp;DATE(AO$1,1,1),'入力'!$A$118:$A$153,"&lt;="&amp;DATE(AO$1,12,31))</f>
        <v/>
      </c>
      <c r="AP13" s="27">
        <f>SUMIFS('入力'!$B$118:$B$153,'入力'!$A$118:$A$153,"&gt;="&amp;DATE(AP$1,1,1),'入力'!$A$118:$A$153,"&lt;="&amp;DATE(AP$1,12,31))</f>
        <v/>
      </c>
      <c r="AQ13" s="27">
        <f>SUMIFS('入力'!$B$118:$B$153,'入力'!$A$118:$A$153,"&gt;="&amp;DATE(AQ$1,1,1),'入力'!$A$118:$A$153,"&lt;="&amp;DATE(AQ$1,12,31))</f>
        <v/>
      </c>
      <c r="AR13" s="27">
        <f>SUMIFS('入力'!$B$118:$B$153,'入力'!$A$118:$A$153,"&gt;="&amp;DATE(AR$1,1,1),'入力'!$A$118:$A$153,"&lt;="&amp;DATE(AR$1,12,31))</f>
        <v/>
      </c>
      <c r="AS13" s="27">
        <f>SUMIFS('入力'!$B$118:$B$153,'入力'!$A$118:$A$153,"&gt;="&amp;DATE(AS$1,1,1),'入力'!$A$118:$A$153,"&lt;="&amp;DATE(AS$1,12,31))</f>
        <v/>
      </c>
      <c r="AT13" s="27">
        <f>SUMIFS('入力'!$B$118:$B$153,'入力'!$A$118:$A$153,"&gt;="&amp;DATE(AT$1,1,1),'入力'!$A$118:$A$153,"&lt;="&amp;DATE(AT$1,12,31))</f>
        <v/>
      </c>
      <c r="AU13" s="27">
        <f>SUMIFS('入力'!$B$118:$B$153,'入力'!$A$118:$A$153,"&gt;="&amp;DATE(AU$1,1,1),'入力'!$A$118:$A$153,"&lt;="&amp;DATE(AU$1,12,31))</f>
        <v/>
      </c>
      <c r="AV13" s="27">
        <f>SUMIFS('入力'!$B$118:$B$153,'入力'!$A$118:$A$153,"&gt;="&amp;DATE(AV$1,1,1),'入力'!$A$118:$A$153,"&lt;="&amp;DATE(AV$1,12,31))</f>
        <v/>
      </c>
      <c r="AW13" s="27">
        <f>SUMIFS('入力'!$B$118:$B$153,'入力'!$A$118:$A$153,"&gt;="&amp;DATE(AW$1,1,1),'入力'!$A$118:$A$153,"&lt;="&amp;DATE(AW$1,12,31))</f>
        <v/>
      </c>
      <c r="AX13" s="27">
        <f>SUMIFS('入力'!$B$118:$B$153,'入力'!$A$118:$A$153,"&gt;="&amp;DATE(AX$1,1,1),'入力'!$A$118:$A$153,"&lt;="&amp;DATE(AX$1,12,31))</f>
        <v/>
      </c>
      <c r="AY13" s="27">
        <f>SUMIFS('入力'!$B$118:$B$153,'入力'!$A$118:$A$153,"&gt;="&amp;DATE(AY$1,1,1),'入力'!$A$118:$A$153,"&lt;="&amp;DATE(AY$1,12,31))</f>
        <v/>
      </c>
      <c r="AZ13" s="27">
        <f>SUMIFS('入力'!$B$118:$B$153,'入力'!$A$118:$A$153,"&gt;="&amp;DATE(AZ$1,1,1),'入力'!$A$118:$A$153,"&lt;="&amp;DATE(AZ$1,12,31))</f>
        <v/>
      </c>
      <c r="BA13" s="27">
        <f>SUMIFS('入力'!$B$118:$B$153,'入力'!$A$118:$A$153,"&gt;="&amp;DATE(BA$1,1,1),'入力'!$A$118:$A$153,"&lt;="&amp;DATE(BA$1,12,31))</f>
        <v/>
      </c>
      <c r="BB13" s="27">
        <f>SUMIFS('入力'!$B$118:$B$153,'入力'!$A$118:$A$153,"&gt;="&amp;DATE(BB$1,1,1),'入力'!$A$118:$A$153,"&lt;="&amp;DATE(BB$1,12,31))</f>
        <v/>
      </c>
      <c r="BC13" s="27">
        <f>SUMIFS('入力'!$B$118:$B$153,'入力'!$A$118:$A$153,"&gt;="&amp;DATE(BC$1,1,1),'入力'!$A$118:$A$153,"&lt;="&amp;DATE(BC$1,12,31))</f>
        <v/>
      </c>
      <c r="BD13" s="27">
        <f>SUMIFS('入力'!$B$118:$B$153,'入力'!$A$118:$A$153,"&gt;="&amp;DATE(BD$1,1,1),'入力'!$A$118:$A$153,"&lt;="&amp;DATE(BD$1,12,31))</f>
        <v/>
      </c>
      <c r="BE13" s="27">
        <f>SUMIFS('入力'!$B$118:$B$153,'入力'!$A$118:$A$153,"&gt;="&amp;DATE(BE$1,1,1),'入力'!$A$118:$A$153,"&lt;="&amp;DATE(BE$1,12,31))</f>
        <v/>
      </c>
      <c r="BF13" s="27">
        <f>SUMIFS('入力'!$B$118:$B$153,'入力'!$A$118:$A$153,"&gt;="&amp;DATE(BF$1,1,1),'入力'!$A$118:$A$153,"&lt;="&amp;DATE(BF$1,12,31))</f>
        <v/>
      </c>
      <c r="BG13" s="27">
        <f>SUMIFS('入力'!$B$118:$B$153,'入力'!$A$118:$A$153,"&gt;="&amp;DATE(BG$1,1,1),'入力'!$A$118:$A$153,"&lt;="&amp;DATE(BG$1,12,31))</f>
        <v/>
      </c>
      <c r="BH13" s="27">
        <f>SUMIFS('入力'!$B$118:$B$153,'入力'!$A$118:$A$153,"&gt;="&amp;DATE(BH$1,1,1),'入力'!$A$118:$A$153,"&lt;="&amp;DATE(BH$1,12,31))</f>
        <v/>
      </c>
      <c r="BI13" s="27">
        <f>SUMIFS('入力'!$B$118:$B$153,'入力'!$A$118:$A$153,"&gt;="&amp;DATE(BI$1,1,1),'入力'!$A$118:$A$153,"&lt;="&amp;DATE(BI$1,12,31))</f>
        <v/>
      </c>
      <c r="BJ13" s="27">
        <f>SUMIFS('入力'!$B$118:$B$153,'入力'!$A$118:$A$153,"&gt;="&amp;DATE(BJ$1,1,1),'入力'!$A$118:$A$153,"&lt;="&amp;DATE(BJ$1,12,31))</f>
        <v/>
      </c>
      <c r="BK13" s="27">
        <f>SUMIFS('入力'!$B$118:$B$153,'入力'!$A$118:$A$153,"&gt;="&amp;DATE(BK$1,1,1),'入力'!$A$118:$A$153,"&lt;="&amp;DATE(BK$1,12,31))</f>
        <v/>
      </c>
      <c r="BL13" s="27">
        <f>SUMIFS('入力'!$B$118:$B$153,'入力'!$A$118:$A$153,"&gt;="&amp;DATE(BL$1,1,1),'入力'!$A$118:$A$153,"&lt;="&amp;DATE(BL$1,12,31))</f>
        <v/>
      </c>
      <c r="BM13" s="27">
        <f>SUMIFS('入力'!$B$118:$B$153,'入力'!$A$118:$A$153,"&gt;="&amp;DATE(BM$1,1,1),'入力'!$A$118:$A$153,"&lt;="&amp;DATE(BM$1,12,31))</f>
        <v/>
      </c>
      <c r="BN13" s="27">
        <f>SUMIFS('入力'!$B$118:$B$153,'入力'!$A$118:$A$153,"&gt;="&amp;DATE(BN$1,1,1),'入力'!$A$118:$A$153,"&lt;="&amp;DATE(BN$1,12,31))</f>
        <v/>
      </c>
      <c r="BO13" s="27">
        <f>SUMIFS('入力'!$B$118:$B$153,'入力'!$A$118:$A$153,"&gt;="&amp;DATE(BO$1,1,1),'入力'!$A$118:$A$153,"&lt;="&amp;DATE(BO$1,12,31))</f>
        <v/>
      </c>
    </row>
    <row r="14">
      <c r="A14" s="5" t="inlineStr">
        <is>
          <t>大人2の育休の月の給料</t>
        </is>
      </c>
      <c r="B14" s="27">
        <f>SUMIFS('入力'!$D$118:$D$153,'入力'!$A$118:$A$153,"&gt;="&amp;DATE(B$1,1,1),'入力'!$A$118:$A$153,"&lt;="&amp;DATE(B$1,12,31))</f>
        <v/>
      </c>
      <c r="C14" s="27">
        <f>SUMIFS('入力'!$D$118:$D$153,'入力'!$A$118:$A$153,"&gt;="&amp;DATE(C$1,1,1),'入力'!$A$118:$A$153,"&lt;="&amp;DATE(C$1,12,31))</f>
        <v/>
      </c>
      <c r="D14" s="27">
        <f>SUMIFS('入力'!$D$118:$D$153,'入力'!$A$118:$A$153,"&gt;="&amp;DATE(D$1,1,1),'入力'!$A$118:$A$153,"&lt;="&amp;DATE(D$1,12,31))</f>
        <v/>
      </c>
      <c r="E14" s="27">
        <f>SUMIFS('入力'!$D$118:$D$153,'入力'!$A$118:$A$153,"&gt;="&amp;DATE(E$1,1,1),'入力'!$A$118:$A$153,"&lt;="&amp;DATE(E$1,12,31))</f>
        <v/>
      </c>
      <c r="F14" s="27">
        <f>SUMIFS('入力'!$D$118:$D$153,'入力'!$A$118:$A$153,"&gt;="&amp;DATE(F$1,1,1),'入力'!$A$118:$A$153,"&lt;="&amp;DATE(F$1,12,31))</f>
        <v/>
      </c>
      <c r="G14" s="27">
        <f>SUMIFS('入力'!$D$118:$D$153,'入力'!$A$118:$A$153,"&gt;="&amp;DATE(G$1,1,1),'入力'!$A$118:$A$153,"&lt;="&amp;DATE(G$1,12,31))</f>
        <v/>
      </c>
      <c r="H14" s="27">
        <f>SUMIFS('入力'!$D$118:$D$153,'入力'!$A$118:$A$153,"&gt;="&amp;DATE(H$1,1,1),'入力'!$A$118:$A$153,"&lt;="&amp;DATE(H$1,12,31))</f>
        <v/>
      </c>
      <c r="I14" s="27">
        <f>SUMIFS('入力'!$D$118:$D$153,'入力'!$A$118:$A$153,"&gt;="&amp;DATE(I$1,1,1),'入力'!$A$118:$A$153,"&lt;="&amp;DATE(I$1,12,31))</f>
        <v/>
      </c>
      <c r="J14" s="27">
        <f>SUMIFS('入力'!$D$118:$D$153,'入力'!$A$118:$A$153,"&gt;="&amp;DATE(J$1,1,1),'入力'!$A$118:$A$153,"&lt;="&amp;DATE(J$1,12,31))</f>
        <v/>
      </c>
      <c r="K14" s="27">
        <f>SUMIFS('入力'!$D$118:$D$153,'入力'!$A$118:$A$153,"&gt;="&amp;DATE(K$1,1,1),'入力'!$A$118:$A$153,"&lt;="&amp;DATE(K$1,12,31))</f>
        <v/>
      </c>
      <c r="L14" s="27">
        <f>SUMIFS('入力'!$D$118:$D$153,'入力'!$A$118:$A$153,"&gt;="&amp;DATE(L$1,1,1),'入力'!$A$118:$A$153,"&lt;="&amp;DATE(L$1,12,31))</f>
        <v/>
      </c>
      <c r="M14" s="27">
        <f>SUMIFS('入力'!$D$118:$D$153,'入力'!$A$118:$A$153,"&gt;="&amp;DATE(M$1,1,1),'入力'!$A$118:$A$153,"&lt;="&amp;DATE(M$1,12,31))</f>
        <v/>
      </c>
      <c r="N14" s="27">
        <f>SUMIFS('入力'!$D$118:$D$153,'入力'!$A$118:$A$153,"&gt;="&amp;DATE(N$1,1,1),'入力'!$A$118:$A$153,"&lt;="&amp;DATE(N$1,12,31))</f>
        <v/>
      </c>
      <c r="O14" s="27">
        <f>SUMIFS('入力'!$D$118:$D$153,'入力'!$A$118:$A$153,"&gt;="&amp;DATE(O$1,1,1),'入力'!$A$118:$A$153,"&lt;="&amp;DATE(O$1,12,31))</f>
        <v/>
      </c>
      <c r="P14" s="27">
        <f>SUMIFS('入力'!$D$118:$D$153,'入力'!$A$118:$A$153,"&gt;="&amp;DATE(P$1,1,1),'入力'!$A$118:$A$153,"&lt;="&amp;DATE(P$1,12,31))</f>
        <v/>
      </c>
      <c r="Q14" s="27">
        <f>SUMIFS('入力'!$D$118:$D$153,'入力'!$A$118:$A$153,"&gt;="&amp;DATE(Q$1,1,1),'入力'!$A$118:$A$153,"&lt;="&amp;DATE(Q$1,12,31))</f>
        <v/>
      </c>
      <c r="R14" s="27">
        <f>SUMIFS('入力'!$D$118:$D$153,'入力'!$A$118:$A$153,"&gt;="&amp;DATE(R$1,1,1),'入力'!$A$118:$A$153,"&lt;="&amp;DATE(R$1,12,31))</f>
        <v/>
      </c>
      <c r="S14" s="27">
        <f>SUMIFS('入力'!$D$118:$D$153,'入力'!$A$118:$A$153,"&gt;="&amp;DATE(S$1,1,1),'入力'!$A$118:$A$153,"&lt;="&amp;DATE(S$1,12,31))</f>
        <v/>
      </c>
      <c r="T14" s="27">
        <f>SUMIFS('入力'!$D$118:$D$153,'入力'!$A$118:$A$153,"&gt;="&amp;DATE(T$1,1,1),'入力'!$A$118:$A$153,"&lt;="&amp;DATE(T$1,12,31))</f>
        <v/>
      </c>
      <c r="U14" s="27">
        <f>SUMIFS('入力'!$D$118:$D$153,'入力'!$A$118:$A$153,"&gt;="&amp;DATE(U$1,1,1),'入力'!$A$118:$A$153,"&lt;="&amp;DATE(U$1,12,31))</f>
        <v/>
      </c>
      <c r="V14" s="27">
        <f>SUMIFS('入力'!$D$118:$D$153,'入力'!$A$118:$A$153,"&gt;="&amp;DATE(V$1,1,1),'入力'!$A$118:$A$153,"&lt;="&amp;DATE(V$1,12,31))</f>
        <v/>
      </c>
      <c r="W14" s="27">
        <f>SUMIFS('入力'!$D$118:$D$153,'入力'!$A$118:$A$153,"&gt;="&amp;DATE(W$1,1,1),'入力'!$A$118:$A$153,"&lt;="&amp;DATE(W$1,12,31))</f>
        <v/>
      </c>
      <c r="X14" s="27">
        <f>SUMIFS('入力'!$D$118:$D$153,'入力'!$A$118:$A$153,"&gt;="&amp;DATE(X$1,1,1),'入力'!$A$118:$A$153,"&lt;="&amp;DATE(X$1,12,31))</f>
        <v/>
      </c>
      <c r="Y14" s="27">
        <f>SUMIFS('入力'!$D$118:$D$153,'入力'!$A$118:$A$153,"&gt;="&amp;DATE(Y$1,1,1),'入力'!$A$118:$A$153,"&lt;="&amp;DATE(Y$1,12,31))</f>
        <v/>
      </c>
      <c r="Z14" s="27">
        <f>SUMIFS('入力'!$D$118:$D$153,'入力'!$A$118:$A$153,"&gt;="&amp;DATE(Z$1,1,1),'入力'!$A$118:$A$153,"&lt;="&amp;DATE(Z$1,12,31))</f>
        <v/>
      </c>
      <c r="AA14" s="27">
        <f>SUMIFS('入力'!$D$118:$D$153,'入力'!$A$118:$A$153,"&gt;="&amp;DATE(AA$1,1,1),'入力'!$A$118:$A$153,"&lt;="&amp;DATE(AA$1,12,31))</f>
        <v/>
      </c>
      <c r="AB14" s="27">
        <f>SUMIFS('入力'!$D$118:$D$153,'入力'!$A$118:$A$153,"&gt;="&amp;DATE(AB$1,1,1),'入力'!$A$118:$A$153,"&lt;="&amp;DATE(AB$1,12,31))</f>
        <v/>
      </c>
      <c r="AC14" s="27">
        <f>SUMIFS('入力'!$D$118:$D$153,'入力'!$A$118:$A$153,"&gt;="&amp;DATE(AC$1,1,1),'入力'!$A$118:$A$153,"&lt;="&amp;DATE(AC$1,12,31))</f>
        <v/>
      </c>
      <c r="AD14" s="27">
        <f>SUMIFS('入力'!$D$118:$D$153,'入力'!$A$118:$A$153,"&gt;="&amp;DATE(AD$1,1,1),'入力'!$A$118:$A$153,"&lt;="&amp;DATE(AD$1,12,31))</f>
        <v/>
      </c>
      <c r="AE14" s="27">
        <f>SUMIFS('入力'!$D$118:$D$153,'入力'!$A$118:$A$153,"&gt;="&amp;DATE(AE$1,1,1),'入力'!$A$118:$A$153,"&lt;="&amp;DATE(AE$1,12,31))</f>
        <v/>
      </c>
      <c r="AF14" s="27">
        <f>SUMIFS('入力'!$D$118:$D$153,'入力'!$A$118:$A$153,"&gt;="&amp;DATE(AF$1,1,1),'入力'!$A$118:$A$153,"&lt;="&amp;DATE(AF$1,12,31))</f>
        <v/>
      </c>
      <c r="AG14" s="27">
        <f>SUMIFS('入力'!$D$118:$D$153,'入力'!$A$118:$A$153,"&gt;="&amp;DATE(AG$1,1,1),'入力'!$A$118:$A$153,"&lt;="&amp;DATE(AG$1,12,31))</f>
        <v/>
      </c>
      <c r="AH14" s="27">
        <f>SUMIFS('入力'!$D$118:$D$153,'入力'!$A$118:$A$153,"&gt;="&amp;DATE(AH$1,1,1),'入力'!$A$118:$A$153,"&lt;="&amp;DATE(AH$1,12,31))</f>
        <v/>
      </c>
      <c r="AI14" s="27">
        <f>SUMIFS('入力'!$D$118:$D$153,'入力'!$A$118:$A$153,"&gt;="&amp;DATE(AI$1,1,1),'入力'!$A$118:$A$153,"&lt;="&amp;DATE(AI$1,12,31))</f>
        <v/>
      </c>
      <c r="AJ14" s="27">
        <f>SUMIFS('入力'!$D$118:$D$153,'入力'!$A$118:$A$153,"&gt;="&amp;DATE(AJ$1,1,1),'入力'!$A$118:$A$153,"&lt;="&amp;DATE(AJ$1,12,31))</f>
        <v/>
      </c>
      <c r="AK14" s="27">
        <f>SUMIFS('入力'!$D$118:$D$153,'入力'!$A$118:$A$153,"&gt;="&amp;DATE(AK$1,1,1),'入力'!$A$118:$A$153,"&lt;="&amp;DATE(AK$1,12,31))</f>
        <v/>
      </c>
      <c r="AL14" s="27">
        <f>SUMIFS('入力'!$D$118:$D$153,'入力'!$A$118:$A$153,"&gt;="&amp;DATE(AL$1,1,1),'入力'!$A$118:$A$153,"&lt;="&amp;DATE(AL$1,12,31))</f>
        <v/>
      </c>
      <c r="AM14" s="27">
        <f>SUMIFS('入力'!$D$118:$D$153,'入力'!$A$118:$A$153,"&gt;="&amp;DATE(AM$1,1,1),'入力'!$A$118:$A$153,"&lt;="&amp;DATE(AM$1,12,31))</f>
        <v/>
      </c>
      <c r="AN14" s="27">
        <f>SUMIFS('入力'!$D$118:$D$153,'入力'!$A$118:$A$153,"&gt;="&amp;DATE(AN$1,1,1),'入力'!$A$118:$A$153,"&lt;="&amp;DATE(AN$1,12,31))</f>
        <v/>
      </c>
      <c r="AO14" s="27">
        <f>SUMIFS('入力'!$D$118:$D$153,'入力'!$A$118:$A$153,"&gt;="&amp;DATE(AO$1,1,1),'入力'!$A$118:$A$153,"&lt;="&amp;DATE(AO$1,12,31))</f>
        <v/>
      </c>
      <c r="AP14" s="27">
        <f>SUMIFS('入力'!$D$118:$D$153,'入力'!$A$118:$A$153,"&gt;="&amp;DATE(AP$1,1,1),'入力'!$A$118:$A$153,"&lt;="&amp;DATE(AP$1,12,31))</f>
        <v/>
      </c>
      <c r="AQ14" s="27">
        <f>SUMIFS('入力'!$D$118:$D$153,'入力'!$A$118:$A$153,"&gt;="&amp;DATE(AQ$1,1,1),'入力'!$A$118:$A$153,"&lt;="&amp;DATE(AQ$1,12,31))</f>
        <v/>
      </c>
      <c r="AR14" s="27">
        <f>SUMIFS('入力'!$D$118:$D$153,'入力'!$A$118:$A$153,"&gt;="&amp;DATE(AR$1,1,1),'入力'!$A$118:$A$153,"&lt;="&amp;DATE(AR$1,12,31))</f>
        <v/>
      </c>
      <c r="AS14" s="27">
        <f>SUMIFS('入力'!$D$118:$D$153,'入力'!$A$118:$A$153,"&gt;="&amp;DATE(AS$1,1,1),'入力'!$A$118:$A$153,"&lt;="&amp;DATE(AS$1,12,31))</f>
        <v/>
      </c>
      <c r="AT14" s="27">
        <f>SUMIFS('入力'!$D$118:$D$153,'入力'!$A$118:$A$153,"&gt;="&amp;DATE(AT$1,1,1),'入力'!$A$118:$A$153,"&lt;="&amp;DATE(AT$1,12,31))</f>
        <v/>
      </c>
      <c r="AU14" s="27">
        <f>SUMIFS('入力'!$D$118:$D$153,'入力'!$A$118:$A$153,"&gt;="&amp;DATE(AU$1,1,1),'入力'!$A$118:$A$153,"&lt;="&amp;DATE(AU$1,12,31))</f>
        <v/>
      </c>
      <c r="AV14" s="27">
        <f>SUMIFS('入力'!$D$118:$D$153,'入力'!$A$118:$A$153,"&gt;="&amp;DATE(AV$1,1,1),'入力'!$A$118:$A$153,"&lt;="&amp;DATE(AV$1,12,31))</f>
        <v/>
      </c>
      <c r="AW14" s="27">
        <f>SUMIFS('入力'!$D$118:$D$153,'入力'!$A$118:$A$153,"&gt;="&amp;DATE(AW$1,1,1),'入力'!$A$118:$A$153,"&lt;="&amp;DATE(AW$1,12,31))</f>
        <v/>
      </c>
      <c r="AX14" s="27">
        <f>SUMIFS('入力'!$D$118:$D$153,'入力'!$A$118:$A$153,"&gt;="&amp;DATE(AX$1,1,1),'入力'!$A$118:$A$153,"&lt;="&amp;DATE(AX$1,12,31))</f>
        <v/>
      </c>
      <c r="AY14" s="27">
        <f>SUMIFS('入力'!$D$118:$D$153,'入力'!$A$118:$A$153,"&gt;="&amp;DATE(AY$1,1,1),'入力'!$A$118:$A$153,"&lt;="&amp;DATE(AY$1,12,31))</f>
        <v/>
      </c>
      <c r="AZ14" s="27">
        <f>SUMIFS('入力'!$D$118:$D$153,'入力'!$A$118:$A$153,"&gt;="&amp;DATE(AZ$1,1,1),'入力'!$A$118:$A$153,"&lt;="&amp;DATE(AZ$1,12,31))</f>
        <v/>
      </c>
      <c r="BA14" s="27">
        <f>SUMIFS('入力'!$D$118:$D$153,'入力'!$A$118:$A$153,"&gt;="&amp;DATE(BA$1,1,1),'入力'!$A$118:$A$153,"&lt;="&amp;DATE(BA$1,12,31))</f>
        <v/>
      </c>
      <c r="BB14" s="27">
        <f>SUMIFS('入力'!$D$118:$D$153,'入力'!$A$118:$A$153,"&gt;="&amp;DATE(BB$1,1,1),'入力'!$A$118:$A$153,"&lt;="&amp;DATE(BB$1,12,31))</f>
        <v/>
      </c>
      <c r="BC14" s="27">
        <f>SUMIFS('入力'!$D$118:$D$153,'入力'!$A$118:$A$153,"&gt;="&amp;DATE(BC$1,1,1),'入力'!$A$118:$A$153,"&lt;="&amp;DATE(BC$1,12,31))</f>
        <v/>
      </c>
      <c r="BD14" s="27">
        <f>SUMIFS('入力'!$D$118:$D$153,'入力'!$A$118:$A$153,"&gt;="&amp;DATE(BD$1,1,1),'入力'!$A$118:$A$153,"&lt;="&amp;DATE(BD$1,12,31))</f>
        <v/>
      </c>
      <c r="BE14" s="27">
        <f>SUMIFS('入力'!$D$118:$D$153,'入力'!$A$118:$A$153,"&gt;="&amp;DATE(BE$1,1,1),'入力'!$A$118:$A$153,"&lt;="&amp;DATE(BE$1,12,31))</f>
        <v/>
      </c>
      <c r="BF14" s="27">
        <f>SUMIFS('入力'!$D$118:$D$153,'入力'!$A$118:$A$153,"&gt;="&amp;DATE(BF$1,1,1),'入力'!$A$118:$A$153,"&lt;="&amp;DATE(BF$1,12,31))</f>
        <v/>
      </c>
      <c r="BG14" s="27">
        <f>SUMIFS('入力'!$D$118:$D$153,'入力'!$A$118:$A$153,"&gt;="&amp;DATE(BG$1,1,1),'入力'!$A$118:$A$153,"&lt;="&amp;DATE(BG$1,12,31))</f>
        <v/>
      </c>
      <c r="BH14" s="27">
        <f>SUMIFS('入力'!$D$118:$D$153,'入力'!$A$118:$A$153,"&gt;="&amp;DATE(BH$1,1,1),'入力'!$A$118:$A$153,"&lt;="&amp;DATE(BH$1,12,31))</f>
        <v/>
      </c>
      <c r="BI14" s="27">
        <f>SUMIFS('入力'!$D$118:$D$153,'入力'!$A$118:$A$153,"&gt;="&amp;DATE(BI$1,1,1),'入力'!$A$118:$A$153,"&lt;="&amp;DATE(BI$1,12,31))</f>
        <v/>
      </c>
      <c r="BJ14" s="27">
        <f>SUMIFS('入力'!$D$118:$D$153,'入力'!$A$118:$A$153,"&gt;="&amp;DATE(BJ$1,1,1),'入力'!$A$118:$A$153,"&lt;="&amp;DATE(BJ$1,12,31))</f>
        <v/>
      </c>
      <c r="BK14" s="27">
        <f>SUMIFS('入力'!$D$118:$D$153,'入力'!$A$118:$A$153,"&gt;="&amp;DATE(BK$1,1,1),'入力'!$A$118:$A$153,"&lt;="&amp;DATE(BK$1,12,31))</f>
        <v/>
      </c>
      <c r="BL14" s="27">
        <f>SUMIFS('入力'!$D$118:$D$153,'入力'!$A$118:$A$153,"&gt;="&amp;DATE(BL$1,1,1),'入力'!$A$118:$A$153,"&lt;="&amp;DATE(BL$1,12,31))</f>
        <v/>
      </c>
      <c r="BM14" s="27">
        <f>SUMIFS('入力'!$D$118:$D$153,'入力'!$A$118:$A$153,"&gt;="&amp;DATE(BM$1,1,1),'入力'!$A$118:$A$153,"&lt;="&amp;DATE(BM$1,12,31))</f>
        <v/>
      </c>
      <c r="BN14" s="27">
        <f>SUMIFS('入力'!$D$118:$D$153,'入力'!$A$118:$A$153,"&gt;="&amp;DATE(BN$1,1,1),'入力'!$A$118:$A$153,"&lt;="&amp;DATE(BN$1,12,31))</f>
        <v/>
      </c>
      <c r="BO14" s="27">
        <f>SUMIFS('入力'!$D$118:$D$153,'入力'!$A$118:$A$153,"&gt;="&amp;DATE(BO$1,1,1),'入力'!$A$118:$A$153,"&lt;="&amp;DATE(BO$1,12,31))</f>
        <v/>
      </c>
    </row>
    <row r="15">
      <c r="A15" s="5" t="inlineStr">
        <is>
          <t>育休・産休の給付金</t>
        </is>
      </c>
      <c r="B15" s="27">
        <f>SUMIFS('入力'!$C$118:$C$153,'入力'!$A$118:$A$153,"&gt;="&amp;DATE(B$1,1,1),'入力'!$A$118:$A$153,"&lt;="&amp;DATE(B$1,12,31))+SUMIFS('入力'!$E$118:$E$153,'入力'!$A$118:$A$153,"&gt;="&amp;DATE(B$1,1,1),'入力'!$A$118:$A$153,"&lt;="&amp;DATE(B$1,12,31))</f>
        <v/>
      </c>
      <c r="C15" s="27">
        <f>SUMIFS('入力'!$C$118:$C$153,'入力'!$A$118:$A$153,"&gt;="&amp;DATE(C$1,1,1),'入力'!$A$118:$A$153,"&lt;="&amp;DATE(C$1,12,31))+SUMIFS('入力'!$E$118:$E$153,'入力'!$A$118:$A$153,"&gt;="&amp;DATE(C$1,1,1),'入力'!$A$118:$A$153,"&lt;="&amp;DATE(C$1,12,31))</f>
        <v/>
      </c>
      <c r="D15" s="27">
        <f>SUMIFS('入力'!$C$118:$C$153,'入力'!$A$118:$A$153,"&gt;="&amp;DATE(D$1,1,1),'入力'!$A$118:$A$153,"&lt;="&amp;DATE(D$1,12,31))+SUMIFS('入力'!$E$118:$E$153,'入力'!$A$118:$A$153,"&gt;="&amp;DATE(D$1,1,1),'入力'!$A$118:$A$153,"&lt;="&amp;DATE(D$1,12,31))</f>
        <v/>
      </c>
      <c r="E15" s="27">
        <f>SUMIFS('入力'!$C$118:$C$153,'入力'!$A$118:$A$153,"&gt;="&amp;DATE(E$1,1,1),'入力'!$A$118:$A$153,"&lt;="&amp;DATE(E$1,12,31))+SUMIFS('入力'!$E$118:$E$153,'入力'!$A$118:$A$153,"&gt;="&amp;DATE(E$1,1,1),'入力'!$A$118:$A$153,"&lt;="&amp;DATE(E$1,12,31))</f>
        <v/>
      </c>
      <c r="F15" s="27">
        <f>SUMIFS('入力'!$C$118:$C$153,'入力'!$A$118:$A$153,"&gt;="&amp;DATE(F$1,1,1),'入力'!$A$118:$A$153,"&lt;="&amp;DATE(F$1,12,31))+SUMIFS('入力'!$E$118:$E$153,'入力'!$A$118:$A$153,"&gt;="&amp;DATE(F$1,1,1),'入力'!$A$118:$A$153,"&lt;="&amp;DATE(F$1,12,31))</f>
        <v/>
      </c>
      <c r="G15" s="27">
        <f>SUMIFS('入力'!$C$118:$C$153,'入力'!$A$118:$A$153,"&gt;="&amp;DATE(G$1,1,1),'入力'!$A$118:$A$153,"&lt;="&amp;DATE(G$1,12,31))+SUMIFS('入力'!$E$118:$E$153,'入力'!$A$118:$A$153,"&gt;="&amp;DATE(G$1,1,1),'入力'!$A$118:$A$153,"&lt;="&amp;DATE(G$1,12,31))</f>
        <v/>
      </c>
      <c r="H15" s="27">
        <f>SUMIFS('入力'!$C$118:$C$153,'入力'!$A$118:$A$153,"&gt;="&amp;DATE(H$1,1,1),'入力'!$A$118:$A$153,"&lt;="&amp;DATE(H$1,12,31))+SUMIFS('入力'!$E$118:$E$153,'入力'!$A$118:$A$153,"&gt;="&amp;DATE(H$1,1,1),'入力'!$A$118:$A$153,"&lt;="&amp;DATE(H$1,12,31))</f>
        <v/>
      </c>
      <c r="I15" s="27">
        <f>SUMIFS('入力'!$C$118:$C$153,'入力'!$A$118:$A$153,"&gt;="&amp;DATE(I$1,1,1),'入力'!$A$118:$A$153,"&lt;="&amp;DATE(I$1,12,31))+SUMIFS('入力'!$E$118:$E$153,'入力'!$A$118:$A$153,"&gt;="&amp;DATE(I$1,1,1),'入力'!$A$118:$A$153,"&lt;="&amp;DATE(I$1,12,31))</f>
        <v/>
      </c>
      <c r="J15" s="27">
        <f>SUMIFS('入力'!$C$118:$C$153,'入力'!$A$118:$A$153,"&gt;="&amp;DATE(J$1,1,1),'入力'!$A$118:$A$153,"&lt;="&amp;DATE(J$1,12,31))+SUMIFS('入力'!$E$118:$E$153,'入力'!$A$118:$A$153,"&gt;="&amp;DATE(J$1,1,1),'入力'!$A$118:$A$153,"&lt;="&amp;DATE(J$1,12,31))</f>
        <v/>
      </c>
      <c r="K15" s="27">
        <f>SUMIFS('入力'!$C$118:$C$153,'入力'!$A$118:$A$153,"&gt;="&amp;DATE(K$1,1,1),'入力'!$A$118:$A$153,"&lt;="&amp;DATE(K$1,12,31))+SUMIFS('入力'!$E$118:$E$153,'入力'!$A$118:$A$153,"&gt;="&amp;DATE(K$1,1,1),'入力'!$A$118:$A$153,"&lt;="&amp;DATE(K$1,12,31))</f>
        <v/>
      </c>
      <c r="L15" s="27">
        <f>SUMIFS('入力'!$C$118:$C$153,'入力'!$A$118:$A$153,"&gt;="&amp;DATE(L$1,1,1),'入力'!$A$118:$A$153,"&lt;="&amp;DATE(L$1,12,31))+SUMIFS('入力'!$E$118:$E$153,'入力'!$A$118:$A$153,"&gt;="&amp;DATE(L$1,1,1),'入力'!$A$118:$A$153,"&lt;="&amp;DATE(L$1,12,31))</f>
        <v/>
      </c>
      <c r="M15" s="27">
        <f>SUMIFS('入力'!$C$118:$C$153,'入力'!$A$118:$A$153,"&gt;="&amp;DATE(M$1,1,1),'入力'!$A$118:$A$153,"&lt;="&amp;DATE(M$1,12,31))+SUMIFS('入力'!$E$118:$E$153,'入力'!$A$118:$A$153,"&gt;="&amp;DATE(M$1,1,1),'入力'!$A$118:$A$153,"&lt;="&amp;DATE(M$1,12,31))</f>
        <v/>
      </c>
      <c r="N15" s="27">
        <f>SUMIFS('入力'!$C$118:$C$153,'入力'!$A$118:$A$153,"&gt;="&amp;DATE(N$1,1,1),'入力'!$A$118:$A$153,"&lt;="&amp;DATE(N$1,12,31))+SUMIFS('入力'!$E$118:$E$153,'入力'!$A$118:$A$153,"&gt;="&amp;DATE(N$1,1,1),'入力'!$A$118:$A$153,"&lt;="&amp;DATE(N$1,12,31))</f>
        <v/>
      </c>
      <c r="O15" s="27">
        <f>SUMIFS('入力'!$C$118:$C$153,'入力'!$A$118:$A$153,"&gt;="&amp;DATE(O$1,1,1),'入力'!$A$118:$A$153,"&lt;="&amp;DATE(O$1,12,31))+SUMIFS('入力'!$E$118:$E$153,'入力'!$A$118:$A$153,"&gt;="&amp;DATE(O$1,1,1),'入力'!$A$118:$A$153,"&lt;="&amp;DATE(O$1,12,31))</f>
        <v/>
      </c>
      <c r="P15" s="27">
        <f>SUMIFS('入力'!$C$118:$C$153,'入力'!$A$118:$A$153,"&gt;="&amp;DATE(P$1,1,1),'入力'!$A$118:$A$153,"&lt;="&amp;DATE(P$1,12,31))+SUMIFS('入力'!$E$118:$E$153,'入力'!$A$118:$A$153,"&gt;="&amp;DATE(P$1,1,1),'入力'!$A$118:$A$153,"&lt;="&amp;DATE(P$1,12,31))</f>
        <v/>
      </c>
      <c r="Q15" s="27">
        <f>SUMIFS('入力'!$C$118:$C$153,'入力'!$A$118:$A$153,"&gt;="&amp;DATE(Q$1,1,1),'入力'!$A$118:$A$153,"&lt;="&amp;DATE(Q$1,12,31))+SUMIFS('入力'!$E$118:$E$153,'入力'!$A$118:$A$153,"&gt;="&amp;DATE(Q$1,1,1),'入力'!$A$118:$A$153,"&lt;="&amp;DATE(Q$1,12,31))</f>
        <v/>
      </c>
      <c r="R15" s="27">
        <f>SUMIFS('入力'!$C$118:$C$153,'入力'!$A$118:$A$153,"&gt;="&amp;DATE(R$1,1,1),'入力'!$A$118:$A$153,"&lt;="&amp;DATE(R$1,12,31))+SUMIFS('入力'!$E$118:$E$153,'入力'!$A$118:$A$153,"&gt;="&amp;DATE(R$1,1,1),'入力'!$A$118:$A$153,"&lt;="&amp;DATE(R$1,12,31))</f>
        <v/>
      </c>
      <c r="S15" s="27">
        <f>SUMIFS('入力'!$C$118:$C$153,'入力'!$A$118:$A$153,"&gt;="&amp;DATE(S$1,1,1),'入力'!$A$118:$A$153,"&lt;="&amp;DATE(S$1,12,31))+SUMIFS('入力'!$E$118:$E$153,'入力'!$A$118:$A$153,"&gt;="&amp;DATE(S$1,1,1),'入力'!$A$118:$A$153,"&lt;="&amp;DATE(S$1,12,31))</f>
        <v/>
      </c>
      <c r="T15" s="27">
        <f>SUMIFS('入力'!$C$118:$C$153,'入力'!$A$118:$A$153,"&gt;="&amp;DATE(T$1,1,1),'入力'!$A$118:$A$153,"&lt;="&amp;DATE(T$1,12,31))+SUMIFS('入力'!$E$118:$E$153,'入力'!$A$118:$A$153,"&gt;="&amp;DATE(T$1,1,1),'入力'!$A$118:$A$153,"&lt;="&amp;DATE(T$1,12,31))</f>
        <v/>
      </c>
      <c r="U15" s="27">
        <f>SUMIFS('入力'!$C$118:$C$153,'入力'!$A$118:$A$153,"&gt;="&amp;DATE(U$1,1,1),'入力'!$A$118:$A$153,"&lt;="&amp;DATE(U$1,12,31))+SUMIFS('入力'!$E$118:$E$153,'入力'!$A$118:$A$153,"&gt;="&amp;DATE(U$1,1,1),'入力'!$A$118:$A$153,"&lt;="&amp;DATE(U$1,12,31))</f>
        <v/>
      </c>
      <c r="V15" s="27">
        <f>SUMIFS('入力'!$C$118:$C$153,'入力'!$A$118:$A$153,"&gt;="&amp;DATE(V$1,1,1),'入力'!$A$118:$A$153,"&lt;="&amp;DATE(V$1,12,31))+SUMIFS('入力'!$E$118:$E$153,'入力'!$A$118:$A$153,"&gt;="&amp;DATE(V$1,1,1),'入力'!$A$118:$A$153,"&lt;="&amp;DATE(V$1,12,31))</f>
        <v/>
      </c>
      <c r="W15" s="27">
        <f>SUMIFS('入力'!$C$118:$C$153,'入力'!$A$118:$A$153,"&gt;="&amp;DATE(W$1,1,1),'入力'!$A$118:$A$153,"&lt;="&amp;DATE(W$1,12,31))+SUMIFS('入力'!$E$118:$E$153,'入力'!$A$118:$A$153,"&gt;="&amp;DATE(W$1,1,1),'入力'!$A$118:$A$153,"&lt;="&amp;DATE(W$1,12,31))</f>
        <v/>
      </c>
      <c r="X15" s="27">
        <f>SUMIFS('入力'!$C$118:$C$153,'入力'!$A$118:$A$153,"&gt;="&amp;DATE(X$1,1,1),'入力'!$A$118:$A$153,"&lt;="&amp;DATE(X$1,12,31))+SUMIFS('入力'!$E$118:$E$153,'入力'!$A$118:$A$153,"&gt;="&amp;DATE(X$1,1,1),'入力'!$A$118:$A$153,"&lt;="&amp;DATE(X$1,12,31))</f>
        <v/>
      </c>
      <c r="Y15" s="27">
        <f>SUMIFS('入力'!$C$118:$C$153,'入力'!$A$118:$A$153,"&gt;="&amp;DATE(Y$1,1,1),'入力'!$A$118:$A$153,"&lt;="&amp;DATE(Y$1,12,31))+SUMIFS('入力'!$E$118:$E$153,'入力'!$A$118:$A$153,"&gt;="&amp;DATE(Y$1,1,1),'入力'!$A$118:$A$153,"&lt;="&amp;DATE(Y$1,12,31))</f>
        <v/>
      </c>
      <c r="Z15" s="27">
        <f>SUMIFS('入力'!$C$118:$C$153,'入力'!$A$118:$A$153,"&gt;="&amp;DATE(Z$1,1,1),'入力'!$A$118:$A$153,"&lt;="&amp;DATE(Z$1,12,31))+SUMIFS('入力'!$E$118:$E$153,'入力'!$A$118:$A$153,"&gt;="&amp;DATE(Z$1,1,1),'入力'!$A$118:$A$153,"&lt;="&amp;DATE(Z$1,12,31))</f>
        <v/>
      </c>
      <c r="AA15" s="27">
        <f>SUMIFS('入力'!$C$118:$C$153,'入力'!$A$118:$A$153,"&gt;="&amp;DATE(AA$1,1,1),'入力'!$A$118:$A$153,"&lt;="&amp;DATE(AA$1,12,31))+SUMIFS('入力'!$E$118:$E$153,'入力'!$A$118:$A$153,"&gt;="&amp;DATE(AA$1,1,1),'入力'!$A$118:$A$153,"&lt;="&amp;DATE(AA$1,12,31))</f>
        <v/>
      </c>
      <c r="AB15" s="27">
        <f>SUMIFS('入力'!$C$118:$C$153,'入力'!$A$118:$A$153,"&gt;="&amp;DATE(AB$1,1,1),'入力'!$A$118:$A$153,"&lt;="&amp;DATE(AB$1,12,31))+SUMIFS('入力'!$E$118:$E$153,'入力'!$A$118:$A$153,"&gt;="&amp;DATE(AB$1,1,1),'入力'!$A$118:$A$153,"&lt;="&amp;DATE(AB$1,12,31))</f>
        <v/>
      </c>
      <c r="AC15" s="27">
        <f>SUMIFS('入力'!$C$118:$C$153,'入力'!$A$118:$A$153,"&gt;="&amp;DATE(AC$1,1,1),'入力'!$A$118:$A$153,"&lt;="&amp;DATE(AC$1,12,31))+SUMIFS('入力'!$E$118:$E$153,'入力'!$A$118:$A$153,"&gt;="&amp;DATE(AC$1,1,1),'入力'!$A$118:$A$153,"&lt;="&amp;DATE(AC$1,12,31))</f>
        <v/>
      </c>
      <c r="AD15" s="27">
        <f>SUMIFS('入力'!$C$118:$C$153,'入力'!$A$118:$A$153,"&gt;="&amp;DATE(AD$1,1,1),'入力'!$A$118:$A$153,"&lt;="&amp;DATE(AD$1,12,31))+SUMIFS('入力'!$E$118:$E$153,'入力'!$A$118:$A$153,"&gt;="&amp;DATE(AD$1,1,1),'入力'!$A$118:$A$153,"&lt;="&amp;DATE(AD$1,12,31))</f>
        <v/>
      </c>
      <c r="AE15" s="27">
        <f>SUMIFS('入力'!$C$118:$C$153,'入力'!$A$118:$A$153,"&gt;="&amp;DATE(AE$1,1,1),'入力'!$A$118:$A$153,"&lt;="&amp;DATE(AE$1,12,31))+SUMIFS('入力'!$E$118:$E$153,'入力'!$A$118:$A$153,"&gt;="&amp;DATE(AE$1,1,1),'入力'!$A$118:$A$153,"&lt;="&amp;DATE(AE$1,12,31))</f>
        <v/>
      </c>
      <c r="AF15" s="27">
        <f>SUMIFS('入力'!$C$118:$C$153,'入力'!$A$118:$A$153,"&gt;="&amp;DATE(AF$1,1,1),'入力'!$A$118:$A$153,"&lt;="&amp;DATE(AF$1,12,31))+SUMIFS('入力'!$E$118:$E$153,'入力'!$A$118:$A$153,"&gt;="&amp;DATE(AF$1,1,1),'入力'!$A$118:$A$153,"&lt;="&amp;DATE(AF$1,12,31))</f>
        <v/>
      </c>
      <c r="AG15" s="27">
        <f>SUMIFS('入力'!$C$118:$C$153,'入力'!$A$118:$A$153,"&gt;="&amp;DATE(AG$1,1,1),'入力'!$A$118:$A$153,"&lt;="&amp;DATE(AG$1,12,31))+SUMIFS('入力'!$E$118:$E$153,'入力'!$A$118:$A$153,"&gt;="&amp;DATE(AG$1,1,1),'入力'!$A$118:$A$153,"&lt;="&amp;DATE(AG$1,12,31))</f>
        <v/>
      </c>
      <c r="AH15" s="27">
        <f>SUMIFS('入力'!$C$118:$C$153,'入力'!$A$118:$A$153,"&gt;="&amp;DATE(AH$1,1,1),'入力'!$A$118:$A$153,"&lt;="&amp;DATE(AH$1,12,31))+SUMIFS('入力'!$E$118:$E$153,'入力'!$A$118:$A$153,"&gt;="&amp;DATE(AH$1,1,1),'入力'!$A$118:$A$153,"&lt;="&amp;DATE(AH$1,12,31))</f>
        <v/>
      </c>
      <c r="AI15" s="27">
        <f>SUMIFS('入力'!$C$118:$C$153,'入力'!$A$118:$A$153,"&gt;="&amp;DATE(AI$1,1,1),'入力'!$A$118:$A$153,"&lt;="&amp;DATE(AI$1,12,31))+SUMIFS('入力'!$E$118:$E$153,'入力'!$A$118:$A$153,"&gt;="&amp;DATE(AI$1,1,1),'入力'!$A$118:$A$153,"&lt;="&amp;DATE(AI$1,12,31))</f>
        <v/>
      </c>
      <c r="AJ15" s="27">
        <f>SUMIFS('入力'!$C$118:$C$153,'入力'!$A$118:$A$153,"&gt;="&amp;DATE(AJ$1,1,1),'入力'!$A$118:$A$153,"&lt;="&amp;DATE(AJ$1,12,31))+SUMIFS('入力'!$E$118:$E$153,'入力'!$A$118:$A$153,"&gt;="&amp;DATE(AJ$1,1,1),'入力'!$A$118:$A$153,"&lt;="&amp;DATE(AJ$1,12,31))</f>
        <v/>
      </c>
      <c r="AK15" s="27">
        <f>SUMIFS('入力'!$C$118:$C$153,'入力'!$A$118:$A$153,"&gt;="&amp;DATE(AK$1,1,1),'入力'!$A$118:$A$153,"&lt;="&amp;DATE(AK$1,12,31))+SUMIFS('入力'!$E$118:$E$153,'入力'!$A$118:$A$153,"&gt;="&amp;DATE(AK$1,1,1),'入力'!$A$118:$A$153,"&lt;="&amp;DATE(AK$1,12,31))</f>
        <v/>
      </c>
      <c r="AL15" s="27">
        <f>SUMIFS('入力'!$C$118:$C$153,'入力'!$A$118:$A$153,"&gt;="&amp;DATE(AL$1,1,1),'入力'!$A$118:$A$153,"&lt;="&amp;DATE(AL$1,12,31))+SUMIFS('入力'!$E$118:$E$153,'入力'!$A$118:$A$153,"&gt;="&amp;DATE(AL$1,1,1),'入力'!$A$118:$A$153,"&lt;="&amp;DATE(AL$1,12,31))</f>
        <v/>
      </c>
      <c r="AM15" s="27">
        <f>SUMIFS('入力'!$C$118:$C$153,'入力'!$A$118:$A$153,"&gt;="&amp;DATE(AM$1,1,1),'入力'!$A$118:$A$153,"&lt;="&amp;DATE(AM$1,12,31))+SUMIFS('入力'!$E$118:$E$153,'入力'!$A$118:$A$153,"&gt;="&amp;DATE(AM$1,1,1),'入力'!$A$118:$A$153,"&lt;="&amp;DATE(AM$1,12,31))</f>
        <v/>
      </c>
      <c r="AN15" s="27">
        <f>SUMIFS('入力'!$C$118:$C$153,'入力'!$A$118:$A$153,"&gt;="&amp;DATE(AN$1,1,1),'入力'!$A$118:$A$153,"&lt;="&amp;DATE(AN$1,12,31))+SUMIFS('入力'!$E$118:$E$153,'入力'!$A$118:$A$153,"&gt;="&amp;DATE(AN$1,1,1),'入力'!$A$118:$A$153,"&lt;="&amp;DATE(AN$1,12,31))</f>
        <v/>
      </c>
      <c r="AO15" s="27">
        <f>SUMIFS('入力'!$C$118:$C$153,'入力'!$A$118:$A$153,"&gt;="&amp;DATE(AO$1,1,1),'入力'!$A$118:$A$153,"&lt;="&amp;DATE(AO$1,12,31))+SUMIFS('入力'!$E$118:$E$153,'入力'!$A$118:$A$153,"&gt;="&amp;DATE(AO$1,1,1),'入力'!$A$118:$A$153,"&lt;="&amp;DATE(AO$1,12,31))</f>
        <v/>
      </c>
      <c r="AP15" s="27">
        <f>SUMIFS('入力'!$C$118:$C$153,'入力'!$A$118:$A$153,"&gt;="&amp;DATE(AP$1,1,1),'入力'!$A$118:$A$153,"&lt;="&amp;DATE(AP$1,12,31))+SUMIFS('入力'!$E$118:$E$153,'入力'!$A$118:$A$153,"&gt;="&amp;DATE(AP$1,1,1),'入力'!$A$118:$A$153,"&lt;="&amp;DATE(AP$1,12,31))</f>
        <v/>
      </c>
      <c r="AQ15" s="27">
        <f>SUMIFS('入力'!$C$118:$C$153,'入力'!$A$118:$A$153,"&gt;="&amp;DATE(AQ$1,1,1),'入力'!$A$118:$A$153,"&lt;="&amp;DATE(AQ$1,12,31))+SUMIFS('入力'!$E$118:$E$153,'入力'!$A$118:$A$153,"&gt;="&amp;DATE(AQ$1,1,1),'入力'!$A$118:$A$153,"&lt;="&amp;DATE(AQ$1,12,31))</f>
        <v/>
      </c>
      <c r="AR15" s="27">
        <f>SUMIFS('入力'!$C$118:$C$153,'入力'!$A$118:$A$153,"&gt;="&amp;DATE(AR$1,1,1),'入力'!$A$118:$A$153,"&lt;="&amp;DATE(AR$1,12,31))+SUMIFS('入力'!$E$118:$E$153,'入力'!$A$118:$A$153,"&gt;="&amp;DATE(AR$1,1,1),'入力'!$A$118:$A$153,"&lt;="&amp;DATE(AR$1,12,31))</f>
        <v/>
      </c>
      <c r="AS15" s="27">
        <f>SUMIFS('入力'!$C$118:$C$153,'入力'!$A$118:$A$153,"&gt;="&amp;DATE(AS$1,1,1),'入力'!$A$118:$A$153,"&lt;="&amp;DATE(AS$1,12,31))+SUMIFS('入力'!$E$118:$E$153,'入力'!$A$118:$A$153,"&gt;="&amp;DATE(AS$1,1,1),'入力'!$A$118:$A$153,"&lt;="&amp;DATE(AS$1,12,31))</f>
        <v/>
      </c>
      <c r="AT15" s="27">
        <f>SUMIFS('入力'!$C$118:$C$153,'入力'!$A$118:$A$153,"&gt;="&amp;DATE(AT$1,1,1),'入力'!$A$118:$A$153,"&lt;="&amp;DATE(AT$1,12,31))+SUMIFS('入力'!$E$118:$E$153,'入力'!$A$118:$A$153,"&gt;="&amp;DATE(AT$1,1,1),'入力'!$A$118:$A$153,"&lt;="&amp;DATE(AT$1,12,31))</f>
        <v/>
      </c>
      <c r="AU15" s="27">
        <f>SUMIFS('入力'!$C$118:$C$153,'入力'!$A$118:$A$153,"&gt;="&amp;DATE(AU$1,1,1),'入力'!$A$118:$A$153,"&lt;="&amp;DATE(AU$1,12,31))+SUMIFS('入力'!$E$118:$E$153,'入力'!$A$118:$A$153,"&gt;="&amp;DATE(AU$1,1,1),'入力'!$A$118:$A$153,"&lt;="&amp;DATE(AU$1,12,31))</f>
        <v/>
      </c>
      <c r="AV15" s="27">
        <f>SUMIFS('入力'!$C$118:$C$153,'入力'!$A$118:$A$153,"&gt;="&amp;DATE(AV$1,1,1),'入力'!$A$118:$A$153,"&lt;="&amp;DATE(AV$1,12,31))+SUMIFS('入力'!$E$118:$E$153,'入力'!$A$118:$A$153,"&gt;="&amp;DATE(AV$1,1,1),'入力'!$A$118:$A$153,"&lt;="&amp;DATE(AV$1,12,31))</f>
        <v/>
      </c>
      <c r="AW15" s="27">
        <f>SUMIFS('入力'!$C$118:$C$153,'入力'!$A$118:$A$153,"&gt;="&amp;DATE(AW$1,1,1),'入力'!$A$118:$A$153,"&lt;="&amp;DATE(AW$1,12,31))+SUMIFS('入力'!$E$118:$E$153,'入力'!$A$118:$A$153,"&gt;="&amp;DATE(AW$1,1,1),'入力'!$A$118:$A$153,"&lt;="&amp;DATE(AW$1,12,31))</f>
        <v/>
      </c>
      <c r="AX15" s="27">
        <f>SUMIFS('入力'!$C$118:$C$153,'入力'!$A$118:$A$153,"&gt;="&amp;DATE(AX$1,1,1),'入力'!$A$118:$A$153,"&lt;="&amp;DATE(AX$1,12,31))+SUMIFS('入力'!$E$118:$E$153,'入力'!$A$118:$A$153,"&gt;="&amp;DATE(AX$1,1,1),'入力'!$A$118:$A$153,"&lt;="&amp;DATE(AX$1,12,31))</f>
        <v/>
      </c>
      <c r="AY15" s="27">
        <f>SUMIFS('入力'!$C$118:$C$153,'入力'!$A$118:$A$153,"&gt;="&amp;DATE(AY$1,1,1),'入力'!$A$118:$A$153,"&lt;="&amp;DATE(AY$1,12,31))+SUMIFS('入力'!$E$118:$E$153,'入力'!$A$118:$A$153,"&gt;="&amp;DATE(AY$1,1,1),'入力'!$A$118:$A$153,"&lt;="&amp;DATE(AY$1,12,31))</f>
        <v/>
      </c>
      <c r="AZ15" s="27">
        <f>SUMIFS('入力'!$C$118:$C$153,'入力'!$A$118:$A$153,"&gt;="&amp;DATE(AZ$1,1,1),'入力'!$A$118:$A$153,"&lt;="&amp;DATE(AZ$1,12,31))+SUMIFS('入力'!$E$118:$E$153,'入力'!$A$118:$A$153,"&gt;="&amp;DATE(AZ$1,1,1),'入力'!$A$118:$A$153,"&lt;="&amp;DATE(AZ$1,12,31))</f>
        <v/>
      </c>
      <c r="BA15" s="27">
        <f>SUMIFS('入力'!$C$118:$C$153,'入力'!$A$118:$A$153,"&gt;="&amp;DATE(BA$1,1,1),'入力'!$A$118:$A$153,"&lt;="&amp;DATE(BA$1,12,31))+SUMIFS('入力'!$E$118:$E$153,'入力'!$A$118:$A$153,"&gt;="&amp;DATE(BA$1,1,1),'入力'!$A$118:$A$153,"&lt;="&amp;DATE(BA$1,12,31))</f>
        <v/>
      </c>
      <c r="BB15" s="27">
        <f>SUMIFS('入力'!$C$118:$C$153,'入力'!$A$118:$A$153,"&gt;="&amp;DATE(BB$1,1,1),'入力'!$A$118:$A$153,"&lt;="&amp;DATE(BB$1,12,31))+SUMIFS('入力'!$E$118:$E$153,'入力'!$A$118:$A$153,"&gt;="&amp;DATE(BB$1,1,1),'入力'!$A$118:$A$153,"&lt;="&amp;DATE(BB$1,12,31))</f>
        <v/>
      </c>
      <c r="BC15" s="27">
        <f>SUMIFS('入力'!$C$118:$C$153,'入力'!$A$118:$A$153,"&gt;="&amp;DATE(BC$1,1,1),'入力'!$A$118:$A$153,"&lt;="&amp;DATE(BC$1,12,31))+SUMIFS('入力'!$E$118:$E$153,'入力'!$A$118:$A$153,"&gt;="&amp;DATE(BC$1,1,1),'入力'!$A$118:$A$153,"&lt;="&amp;DATE(BC$1,12,31))</f>
        <v/>
      </c>
      <c r="BD15" s="27">
        <f>SUMIFS('入力'!$C$118:$C$153,'入力'!$A$118:$A$153,"&gt;="&amp;DATE(BD$1,1,1),'入力'!$A$118:$A$153,"&lt;="&amp;DATE(BD$1,12,31))+SUMIFS('入力'!$E$118:$E$153,'入力'!$A$118:$A$153,"&gt;="&amp;DATE(BD$1,1,1),'入力'!$A$118:$A$153,"&lt;="&amp;DATE(BD$1,12,31))</f>
        <v/>
      </c>
      <c r="BE15" s="27">
        <f>SUMIFS('入力'!$C$118:$C$153,'入力'!$A$118:$A$153,"&gt;="&amp;DATE(BE$1,1,1),'入力'!$A$118:$A$153,"&lt;="&amp;DATE(BE$1,12,31))+SUMIFS('入力'!$E$118:$E$153,'入力'!$A$118:$A$153,"&gt;="&amp;DATE(BE$1,1,1),'入力'!$A$118:$A$153,"&lt;="&amp;DATE(BE$1,12,31))</f>
        <v/>
      </c>
      <c r="BF15" s="27">
        <f>SUMIFS('入力'!$C$118:$C$153,'入力'!$A$118:$A$153,"&gt;="&amp;DATE(BF$1,1,1),'入力'!$A$118:$A$153,"&lt;="&amp;DATE(BF$1,12,31))+SUMIFS('入力'!$E$118:$E$153,'入力'!$A$118:$A$153,"&gt;="&amp;DATE(BF$1,1,1),'入力'!$A$118:$A$153,"&lt;="&amp;DATE(BF$1,12,31))</f>
        <v/>
      </c>
      <c r="BG15" s="27">
        <f>SUMIFS('入力'!$C$118:$C$153,'入力'!$A$118:$A$153,"&gt;="&amp;DATE(BG$1,1,1),'入力'!$A$118:$A$153,"&lt;="&amp;DATE(BG$1,12,31))+SUMIFS('入力'!$E$118:$E$153,'入力'!$A$118:$A$153,"&gt;="&amp;DATE(BG$1,1,1),'入力'!$A$118:$A$153,"&lt;="&amp;DATE(BG$1,12,31))</f>
        <v/>
      </c>
      <c r="BH15" s="27">
        <f>SUMIFS('入力'!$C$118:$C$153,'入力'!$A$118:$A$153,"&gt;="&amp;DATE(BH$1,1,1),'入力'!$A$118:$A$153,"&lt;="&amp;DATE(BH$1,12,31))+SUMIFS('入力'!$E$118:$E$153,'入力'!$A$118:$A$153,"&gt;="&amp;DATE(BH$1,1,1),'入力'!$A$118:$A$153,"&lt;="&amp;DATE(BH$1,12,31))</f>
        <v/>
      </c>
      <c r="BI15" s="27">
        <f>SUMIFS('入力'!$C$118:$C$153,'入力'!$A$118:$A$153,"&gt;="&amp;DATE(BI$1,1,1),'入力'!$A$118:$A$153,"&lt;="&amp;DATE(BI$1,12,31))+SUMIFS('入力'!$E$118:$E$153,'入力'!$A$118:$A$153,"&gt;="&amp;DATE(BI$1,1,1),'入力'!$A$118:$A$153,"&lt;="&amp;DATE(BI$1,12,31))</f>
        <v/>
      </c>
      <c r="BJ15" s="27">
        <f>SUMIFS('入力'!$C$118:$C$153,'入力'!$A$118:$A$153,"&gt;="&amp;DATE(BJ$1,1,1),'入力'!$A$118:$A$153,"&lt;="&amp;DATE(BJ$1,12,31))+SUMIFS('入力'!$E$118:$E$153,'入力'!$A$118:$A$153,"&gt;="&amp;DATE(BJ$1,1,1),'入力'!$A$118:$A$153,"&lt;="&amp;DATE(BJ$1,12,31))</f>
        <v/>
      </c>
      <c r="BK15" s="27">
        <f>SUMIFS('入力'!$C$118:$C$153,'入力'!$A$118:$A$153,"&gt;="&amp;DATE(BK$1,1,1),'入力'!$A$118:$A$153,"&lt;="&amp;DATE(BK$1,12,31))+SUMIFS('入力'!$E$118:$E$153,'入力'!$A$118:$A$153,"&gt;="&amp;DATE(BK$1,1,1),'入力'!$A$118:$A$153,"&lt;="&amp;DATE(BK$1,12,31))</f>
        <v/>
      </c>
      <c r="BL15" s="27">
        <f>SUMIFS('入力'!$C$118:$C$153,'入力'!$A$118:$A$153,"&gt;="&amp;DATE(BL$1,1,1),'入力'!$A$118:$A$153,"&lt;="&amp;DATE(BL$1,12,31))+SUMIFS('入力'!$E$118:$E$153,'入力'!$A$118:$A$153,"&gt;="&amp;DATE(BL$1,1,1),'入力'!$A$118:$A$153,"&lt;="&amp;DATE(BL$1,12,31))</f>
        <v/>
      </c>
      <c r="BM15" s="27">
        <f>SUMIFS('入力'!$C$118:$C$153,'入力'!$A$118:$A$153,"&gt;="&amp;DATE(BM$1,1,1),'入力'!$A$118:$A$153,"&lt;="&amp;DATE(BM$1,12,31))+SUMIFS('入力'!$E$118:$E$153,'入力'!$A$118:$A$153,"&gt;="&amp;DATE(BM$1,1,1),'入力'!$A$118:$A$153,"&lt;="&amp;DATE(BM$1,12,31))</f>
        <v/>
      </c>
      <c r="BN15" s="27">
        <f>SUMIFS('入力'!$C$118:$C$153,'入力'!$A$118:$A$153,"&gt;="&amp;DATE(BN$1,1,1),'入力'!$A$118:$A$153,"&lt;="&amp;DATE(BN$1,12,31))+SUMIFS('入力'!$E$118:$E$153,'入力'!$A$118:$A$153,"&gt;="&amp;DATE(BN$1,1,1),'入力'!$A$118:$A$153,"&lt;="&amp;DATE(BN$1,12,31))</f>
        <v/>
      </c>
      <c r="BO15" s="27">
        <f>SUMIFS('入力'!$C$118:$C$153,'入力'!$A$118:$A$153,"&gt;="&amp;DATE(BO$1,1,1),'入力'!$A$118:$A$153,"&lt;="&amp;DATE(BO$1,12,31))+SUMIFS('入力'!$E$118:$E$153,'入力'!$A$118:$A$153,"&gt;="&amp;DATE(BO$1,1,1),'入力'!$A$118:$A$153,"&lt;="&amp;DATE(BO$1,12,31))</f>
        <v/>
      </c>
    </row>
    <row r="16">
      <c r="A16" s="5" t="inlineStr">
        <is>
          <t>一時金など</t>
        </is>
      </c>
      <c r="B16" s="27">
        <f>SUMIFS('入力'!$F$118:$F$153,'入力'!$A$118:$A$153,"&gt;="&amp;DATE(B$1,1,1),'入力'!$A$118:$A$153,"&lt;="&amp;DATE(B$1,12,31))</f>
        <v/>
      </c>
      <c r="C16" s="27">
        <f>SUMIFS('入力'!$F$118:$F$153,'入力'!$A$118:$A$153,"&gt;="&amp;DATE(C$1,1,1),'入力'!$A$118:$A$153,"&lt;="&amp;DATE(C$1,12,31))</f>
        <v/>
      </c>
      <c r="D16" s="27">
        <f>SUMIFS('入力'!$F$118:$F$153,'入力'!$A$118:$A$153,"&gt;="&amp;DATE(D$1,1,1),'入力'!$A$118:$A$153,"&lt;="&amp;DATE(D$1,12,31))</f>
        <v/>
      </c>
      <c r="E16" s="27">
        <f>SUMIFS('入力'!$F$118:$F$153,'入力'!$A$118:$A$153,"&gt;="&amp;DATE(E$1,1,1),'入力'!$A$118:$A$153,"&lt;="&amp;DATE(E$1,12,31))</f>
        <v/>
      </c>
      <c r="F16" s="27">
        <f>SUMIFS('入力'!$F$118:$F$153,'入力'!$A$118:$A$153,"&gt;="&amp;DATE(F$1,1,1),'入力'!$A$118:$A$153,"&lt;="&amp;DATE(F$1,12,31))</f>
        <v/>
      </c>
      <c r="G16" s="27">
        <f>SUMIFS('入力'!$F$118:$F$153,'入力'!$A$118:$A$153,"&gt;="&amp;DATE(G$1,1,1),'入力'!$A$118:$A$153,"&lt;="&amp;DATE(G$1,12,31))</f>
        <v/>
      </c>
      <c r="H16" s="27">
        <f>SUMIFS('入力'!$F$118:$F$153,'入力'!$A$118:$A$153,"&gt;="&amp;DATE(H$1,1,1),'入力'!$A$118:$A$153,"&lt;="&amp;DATE(H$1,12,31))</f>
        <v/>
      </c>
      <c r="I16" s="27">
        <f>SUMIFS('入力'!$F$118:$F$153,'入力'!$A$118:$A$153,"&gt;="&amp;DATE(I$1,1,1),'入力'!$A$118:$A$153,"&lt;="&amp;DATE(I$1,12,31))</f>
        <v/>
      </c>
      <c r="J16" s="27">
        <f>SUMIFS('入力'!$F$118:$F$153,'入力'!$A$118:$A$153,"&gt;="&amp;DATE(J$1,1,1),'入力'!$A$118:$A$153,"&lt;="&amp;DATE(J$1,12,31))</f>
        <v/>
      </c>
      <c r="K16" s="27">
        <f>SUMIFS('入力'!$F$118:$F$153,'入力'!$A$118:$A$153,"&gt;="&amp;DATE(K$1,1,1),'入力'!$A$118:$A$153,"&lt;="&amp;DATE(K$1,12,31))</f>
        <v/>
      </c>
      <c r="L16" s="27">
        <f>SUMIFS('入力'!$F$118:$F$153,'入力'!$A$118:$A$153,"&gt;="&amp;DATE(L$1,1,1),'入力'!$A$118:$A$153,"&lt;="&amp;DATE(L$1,12,31))</f>
        <v/>
      </c>
      <c r="M16" s="27">
        <f>SUMIFS('入力'!$F$118:$F$153,'入力'!$A$118:$A$153,"&gt;="&amp;DATE(M$1,1,1),'入力'!$A$118:$A$153,"&lt;="&amp;DATE(M$1,12,31))</f>
        <v/>
      </c>
      <c r="N16" s="27">
        <f>SUMIFS('入力'!$F$118:$F$153,'入力'!$A$118:$A$153,"&gt;="&amp;DATE(N$1,1,1),'入力'!$A$118:$A$153,"&lt;="&amp;DATE(N$1,12,31))</f>
        <v/>
      </c>
      <c r="O16" s="27">
        <f>SUMIFS('入力'!$F$118:$F$153,'入力'!$A$118:$A$153,"&gt;="&amp;DATE(O$1,1,1),'入力'!$A$118:$A$153,"&lt;="&amp;DATE(O$1,12,31))</f>
        <v/>
      </c>
      <c r="P16" s="27">
        <f>SUMIFS('入力'!$F$118:$F$153,'入力'!$A$118:$A$153,"&gt;="&amp;DATE(P$1,1,1),'入力'!$A$118:$A$153,"&lt;="&amp;DATE(P$1,12,31))</f>
        <v/>
      </c>
      <c r="Q16" s="27">
        <f>SUMIFS('入力'!$F$118:$F$153,'入力'!$A$118:$A$153,"&gt;="&amp;DATE(Q$1,1,1),'入力'!$A$118:$A$153,"&lt;="&amp;DATE(Q$1,12,31))</f>
        <v/>
      </c>
      <c r="R16" s="27">
        <f>SUMIFS('入力'!$F$118:$F$153,'入力'!$A$118:$A$153,"&gt;="&amp;DATE(R$1,1,1),'入力'!$A$118:$A$153,"&lt;="&amp;DATE(R$1,12,31))</f>
        <v/>
      </c>
      <c r="S16" s="27">
        <f>SUMIFS('入力'!$F$118:$F$153,'入力'!$A$118:$A$153,"&gt;="&amp;DATE(S$1,1,1),'入力'!$A$118:$A$153,"&lt;="&amp;DATE(S$1,12,31))</f>
        <v/>
      </c>
      <c r="T16" s="27">
        <f>SUMIFS('入力'!$F$118:$F$153,'入力'!$A$118:$A$153,"&gt;="&amp;DATE(T$1,1,1),'入力'!$A$118:$A$153,"&lt;="&amp;DATE(T$1,12,31))</f>
        <v/>
      </c>
      <c r="U16" s="27">
        <f>SUMIFS('入力'!$F$118:$F$153,'入力'!$A$118:$A$153,"&gt;="&amp;DATE(U$1,1,1),'入力'!$A$118:$A$153,"&lt;="&amp;DATE(U$1,12,31))</f>
        <v/>
      </c>
      <c r="V16" s="27">
        <f>SUMIFS('入力'!$F$118:$F$153,'入力'!$A$118:$A$153,"&gt;="&amp;DATE(V$1,1,1),'入力'!$A$118:$A$153,"&lt;="&amp;DATE(V$1,12,31))</f>
        <v/>
      </c>
      <c r="W16" s="27">
        <f>SUMIFS('入力'!$F$118:$F$153,'入力'!$A$118:$A$153,"&gt;="&amp;DATE(W$1,1,1),'入力'!$A$118:$A$153,"&lt;="&amp;DATE(W$1,12,31))</f>
        <v/>
      </c>
      <c r="X16" s="27">
        <f>SUMIFS('入力'!$F$118:$F$153,'入力'!$A$118:$A$153,"&gt;="&amp;DATE(X$1,1,1),'入力'!$A$118:$A$153,"&lt;="&amp;DATE(X$1,12,31))</f>
        <v/>
      </c>
      <c r="Y16" s="27">
        <f>SUMIFS('入力'!$F$118:$F$153,'入力'!$A$118:$A$153,"&gt;="&amp;DATE(Y$1,1,1),'入力'!$A$118:$A$153,"&lt;="&amp;DATE(Y$1,12,31))</f>
        <v/>
      </c>
      <c r="Z16" s="27">
        <f>SUMIFS('入力'!$F$118:$F$153,'入力'!$A$118:$A$153,"&gt;="&amp;DATE(Z$1,1,1),'入力'!$A$118:$A$153,"&lt;="&amp;DATE(Z$1,12,31))</f>
        <v/>
      </c>
      <c r="AA16" s="27">
        <f>SUMIFS('入力'!$F$118:$F$153,'入力'!$A$118:$A$153,"&gt;="&amp;DATE(AA$1,1,1),'入力'!$A$118:$A$153,"&lt;="&amp;DATE(AA$1,12,31))</f>
        <v/>
      </c>
      <c r="AB16" s="27">
        <f>SUMIFS('入力'!$F$118:$F$153,'入力'!$A$118:$A$153,"&gt;="&amp;DATE(AB$1,1,1),'入力'!$A$118:$A$153,"&lt;="&amp;DATE(AB$1,12,31))</f>
        <v/>
      </c>
      <c r="AC16" s="27">
        <f>SUMIFS('入力'!$F$118:$F$153,'入力'!$A$118:$A$153,"&gt;="&amp;DATE(AC$1,1,1),'入力'!$A$118:$A$153,"&lt;="&amp;DATE(AC$1,12,31))</f>
        <v/>
      </c>
      <c r="AD16" s="27">
        <f>SUMIFS('入力'!$F$118:$F$153,'入力'!$A$118:$A$153,"&gt;="&amp;DATE(AD$1,1,1),'入力'!$A$118:$A$153,"&lt;="&amp;DATE(AD$1,12,31))</f>
        <v/>
      </c>
      <c r="AE16" s="27">
        <f>SUMIFS('入力'!$F$118:$F$153,'入力'!$A$118:$A$153,"&gt;="&amp;DATE(AE$1,1,1),'入力'!$A$118:$A$153,"&lt;="&amp;DATE(AE$1,12,31))</f>
        <v/>
      </c>
      <c r="AF16" s="27">
        <f>SUMIFS('入力'!$F$118:$F$153,'入力'!$A$118:$A$153,"&gt;="&amp;DATE(AF$1,1,1),'入力'!$A$118:$A$153,"&lt;="&amp;DATE(AF$1,12,31))</f>
        <v/>
      </c>
      <c r="AG16" s="27">
        <f>SUMIFS('入力'!$F$118:$F$153,'入力'!$A$118:$A$153,"&gt;="&amp;DATE(AG$1,1,1),'入力'!$A$118:$A$153,"&lt;="&amp;DATE(AG$1,12,31))</f>
        <v/>
      </c>
      <c r="AH16" s="27">
        <f>SUMIFS('入力'!$F$118:$F$153,'入力'!$A$118:$A$153,"&gt;="&amp;DATE(AH$1,1,1),'入力'!$A$118:$A$153,"&lt;="&amp;DATE(AH$1,12,31))</f>
        <v/>
      </c>
      <c r="AI16" s="27">
        <f>SUMIFS('入力'!$F$118:$F$153,'入力'!$A$118:$A$153,"&gt;="&amp;DATE(AI$1,1,1),'入力'!$A$118:$A$153,"&lt;="&amp;DATE(AI$1,12,31))</f>
        <v/>
      </c>
      <c r="AJ16" s="27">
        <f>SUMIFS('入力'!$F$118:$F$153,'入力'!$A$118:$A$153,"&gt;="&amp;DATE(AJ$1,1,1),'入力'!$A$118:$A$153,"&lt;="&amp;DATE(AJ$1,12,31))</f>
        <v/>
      </c>
      <c r="AK16" s="27">
        <f>SUMIFS('入力'!$F$118:$F$153,'入力'!$A$118:$A$153,"&gt;="&amp;DATE(AK$1,1,1),'入力'!$A$118:$A$153,"&lt;="&amp;DATE(AK$1,12,31))</f>
        <v/>
      </c>
      <c r="AL16" s="27">
        <f>SUMIFS('入力'!$F$118:$F$153,'入力'!$A$118:$A$153,"&gt;="&amp;DATE(AL$1,1,1),'入力'!$A$118:$A$153,"&lt;="&amp;DATE(AL$1,12,31))</f>
        <v/>
      </c>
      <c r="AM16" s="27">
        <f>SUMIFS('入力'!$F$118:$F$153,'入力'!$A$118:$A$153,"&gt;="&amp;DATE(AM$1,1,1),'入力'!$A$118:$A$153,"&lt;="&amp;DATE(AM$1,12,31))</f>
        <v/>
      </c>
      <c r="AN16" s="27">
        <f>SUMIFS('入力'!$F$118:$F$153,'入力'!$A$118:$A$153,"&gt;="&amp;DATE(AN$1,1,1),'入力'!$A$118:$A$153,"&lt;="&amp;DATE(AN$1,12,31))</f>
        <v/>
      </c>
      <c r="AO16" s="27">
        <f>SUMIFS('入力'!$F$118:$F$153,'入力'!$A$118:$A$153,"&gt;="&amp;DATE(AO$1,1,1),'入力'!$A$118:$A$153,"&lt;="&amp;DATE(AO$1,12,31))</f>
        <v/>
      </c>
      <c r="AP16" s="27">
        <f>SUMIFS('入力'!$F$118:$F$153,'入力'!$A$118:$A$153,"&gt;="&amp;DATE(AP$1,1,1),'入力'!$A$118:$A$153,"&lt;="&amp;DATE(AP$1,12,31))</f>
        <v/>
      </c>
      <c r="AQ16" s="27">
        <f>SUMIFS('入力'!$F$118:$F$153,'入力'!$A$118:$A$153,"&gt;="&amp;DATE(AQ$1,1,1),'入力'!$A$118:$A$153,"&lt;="&amp;DATE(AQ$1,12,31))</f>
        <v/>
      </c>
      <c r="AR16" s="27">
        <f>SUMIFS('入力'!$F$118:$F$153,'入力'!$A$118:$A$153,"&gt;="&amp;DATE(AR$1,1,1),'入力'!$A$118:$A$153,"&lt;="&amp;DATE(AR$1,12,31))</f>
        <v/>
      </c>
      <c r="AS16" s="27">
        <f>SUMIFS('入力'!$F$118:$F$153,'入力'!$A$118:$A$153,"&gt;="&amp;DATE(AS$1,1,1),'入力'!$A$118:$A$153,"&lt;="&amp;DATE(AS$1,12,31))</f>
        <v/>
      </c>
      <c r="AT16" s="27">
        <f>SUMIFS('入力'!$F$118:$F$153,'入力'!$A$118:$A$153,"&gt;="&amp;DATE(AT$1,1,1),'入力'!$A$118:$A$153,"&lt;="&amp;DATE(AT$1,12,31))</f>
        <v/>
      </c>
      <c r="AU16" s="27">
        <f>SUMIFS('入力'!$F$118:$F$153,'入力'!$A$118:$A$153,"&gt;="&amp;DATE(AU$1,1,1),'入力'!$A$118:$A$153,"&lt;="&amp;DATE(AU$1,12,31))</f>
        <v/>
      </c>
      <c r="AV16" s="27">
        <f>SUMIFS('入力'!$F$118:$F$153,'入力'!$A$118:$A$153,"&gt;="&amp;DATE(AV$1,1,1),'入力'!$A$118:$A$153,"&lt;="&amp;DATE(AV$1,12,31))</f>
        <v/>
      </c>
      <c r="AW16" s="27">
        <f>SUMIFS('入力'!$F$118:$F$153,'入力'!$A$118:$A$153,"&gt;="&amp;DATE(AW$1,1,1),'入力'!$A$118:$A$153,"&lt;="&amp;DATE(AW$1,12,31))</f>
        <v/>
      </c>
      <c r="AX16" s="27">
        <f>SUMIFS('入力'!$F$118:$F$153,'入力'!$A$118:$A$153,"&gt;="&amp;DATE(AX$1,1,1),'入力'!$A$118:$A$153,"&lt;="&amp;DATE(AX$1,12,31))</f>
        <v/>
      </c>
      <c r="AY16" s="27">
        <f>SUMIFS('入力'!$F$118:$F$153,'入力'!$A$118:$A$153,"&gt;="&amp;DATE(AY$1,1,1),'入力'!$A$118:$A$153,"&lt;="&amp;DATE(AY$1,12,31))</f>
        <v/>
      </c>
      <c r="AZ16" s="27">
        <f>SUMIFS('入力'!$F$118:$F$153,'入力'!$A$118:$A$153,"&gt;="&amp;DATE(AZ$1,1,1),'入力'!$A$118:$A$153,"&lt;="&amp;DATE(AZ$1,12,31))</f>
        <v/>
      </c>
      <c r="BA16" s="27">
        <f>SUMIFS('入力'!$F$118:$F$153,'入力'!$A$118:$A$153,"&gt;="&amp;DATE(BA$1,1,1),'入力'!$A$118:$A$153,"&lt;="&amp;DATE(BA$1,12,31))</f>
        <v/>
      </c>
      <c r="BB16" s="27">
        <f>SUMIFS('入力'!$F$118:$F$153,'入力'!$A$118:$A$153,"&gt;="&amp;DATE(BB$1,1,1),'入力'!$A$118:$A$153,"&lt;="&amp;DATE(BB$1,12,31))</f>
        <v/>
      </c>
      <c r="BC16" s="27">
        <f>SUMIFS('入力'!$F$118:$F$153,'入力'!$A$118:$A$153,"&gt;="&amp;DATE(BC$1,1,1),'入力'!$A$118:$A$153,"&lt;="&amp;DATE(BC$1,12,31))</f>
        <v/>
      </c>
      <c r="BD16" s="27">
        <f>SUMIFS('入力'!$F$118:$F$153,'入力'!$A$118:$A$153,"&gt;="&amp;DATE(BD$1,1,1),'入力'!$A$118:$A$153,"&lt;="&amp;DATE(BD$1,12,31))</f>
        <v/>
      </c>
      <c r="BE16" s="27">
        <f>SUMIFS('入力'!$F$118:$F$153,'入力'!$A$118:$A$153,"&gt;="&amp;DATE(BE$1,1,1),'入力'!$A$118:$A$153,"&lt;="&amp;DATE(BE$1,12,31))</f>
        <v/>
      </c>
      <c r="BF16" s="27">
        <f>SUMIFS('入力'!$F$118:$F$153,'入力'!$A$118:$A$153,"&gt;="&amp;DATE(BF$1,1,1),'入力'!$A$118:$A$153,"&lt;="&amp;DATE(BF$1,12,31))</f>
        <v/>
      </c>
      <c r="BG16" s="27">
        <f>SUMIFS('入力'!$F$118:$F$153,'入力'!$A$118:$A$153,"&gt;="&amp;DATE(BG$1,1,1),'入力'!$A$118:$A$153,"&lt;="&amp;DATE(BG$1,12,31))</f>
        <v/>
      </c>
      <c r="BH16" s="27">
        <f>SUMIFS('入力'!$F$118:$F$153,'入力'!$A$118:$A$153,"&gt;="&amp;DATE(BH$1,1,1),'入力'!$A$118:$A$153,"&lt;="&amp;DATE(BH$1,12,31))</f>
        <v/>
      </c>
      <c r="BI16" s="27">
        <f>SUMIFS('入力'!$F$118:$F$153,'入力'!$A$118:$A$153,"&gt;="&amp;DATE(BI$1,1,1),'入力'!$A$118:$A$153,"&lt;="&amp;DATE(BI$1,12,31))</f>
        <v/>
      </c>
      <c r="BJ16" s="27">
        <f>SUMIFS('入力'!$F$118:$F$153,'入力'!$A$118:$A$153,"&gt;="&amp;DATE(BJ$1,1,1),'入力'!$A$118:$A$153,"&lt;="&amp;DATE(BJ$1,12,31))</f>
        <v/>
      </c>
      <c r="BK16" s="27">
        <f>SUMIFS('入力'!$F$118:$F$153,'入力'!$A$118:$A$153,"&gt;="&amp;DATE(BK$1,1,1),'入力'!$A$118:$A$153,"&lt;="&amp;DATE(BK$1,12,31))</f>
        <v/>
      </c>
      <c r="BL16" s="27">
        <f>SUMIFS('入力'!$F$118:$F$153,'入力'!$A$118:$A$153,"&gt;="&amp;DATE(BL$1,1,1),'入力'!$A$118:$A$153,"&lt;="&amp;DATE(BL$1,12,31))</f>
        <v/>
      </c>
      <c r="BM16" s="27">
        <f>SUMIFS('入力'!$F$118:$F$153,'入力'!$A$118:$A$153,"&gt;="&amp;DATE(BM$1,1,1),'入力'!$A$118:$A$153,"&lt;="&amp;DATE(BM$1,12,31))</f>
        <v/>
      </c>
      <c r="BN16" s="27">
        <f>SUMIFS('入力'!$F$118:$F$153,'入力'!$A$118:$A$153,"&gt;="&amp;DATE(BN$1,1,1),'入力'!$A$118:$A$153,"&lt;="&amp;DATE(BN$1,12,31))</f>
        <v/>
      </c>
      <c r="BO16" s="27">
        <f>SUMIFS('入力'!$F$118:$F$153,'入力'!$A$118:$A$153,"&gt;="&amp;DATE(BO$1,1,1),'入力'!$A$118:$A$153,"&lt;="&amp;DATE(BO$1,12,31))</f>
        <v/>
      </c>
    </row>
    <row r="17">
      <c r="A17" s="5" t="inlineStr">
        <is>
          <t>児童手当</t>
        </is>
      </c>
      <c r="B17" s="27">
        <f>SUMIFS('しくみ_児童手当'!$I$9:$I$802,'しくみ_児童手当'!$B$9:$B$802,B$1)</f>
        <v/>
      </c>
      <c r="C17" s="27">
        <f>SUMIFS('しくみ_児童手当'!$I$9:$I$802,'しくみ_児童手当'!$B$9:$B$802,C$1)</f>
        <v/>
      </c>
      <c r="D17" s="27">
        <f>SUMIFS('しくみ_児童手当'!$I$9:$I$802,'しくみ_児童手当'!$B$9:$B$802,D$1)</f>
        <v/>
      </c>
      <c r="E17" s="27">
        <f>SUMIFS('しくみ_児童手当'!$I$9:$I$802,'しくみ_児童手当'!$B$9:$B$802,E$1)</f>
        <v/>
      </c>
      <c r="F17" s="27">
        <f>SUMIFS('しくみ_児童手当'!$I$9:$I$802,'しくみ_児童手当'!$B$9:$B$802,F$1)</f>
        <v/>
      </c>
      <c r="G17" s="27">
        <f>SUMIFS('しくみ_児童手当'!$I$9:$I$802,'しくみ_児童手当'!$B$9:$B$802,G$1)</f>
        <v/>
      </c>
      <c r="H17" s="27">
        <f>SUMIFS('しくみ_児童手当'!$I$9:$I$802,'しくみ_児童手当'!$B$9:$B$802,H$1)</f>
        <v/>
      </c>
      <c r="I17" s="27">
        <f>SUMIFS('しくみ_児童手当'!$I$9:$I$802,'しくみ_児童手当'!$B$9:$B$802,I$1)</f>
        <v/>
      </c>
      <c r="J17" s="27">
        <f>SUMIFS('しくみ_児童手当'!$I$9:$I$802,'しくみ_児童手当'!$B$9:$B$802,J$1)</f>
        <v/>
      </c>
      <c r="K17" s="27">
        <f>SUMIFS('しくみ_児童手当'!$I$9:$I$802,'しくみ_児童手当'!$B$9:$B$802,K$1)</f>
        <v/>
      </c>
      <c r="L17" s="27">
        <f>SUMIFS('しくみ_児童手当'!$I$9:$I$802,'しくみ_児童手当'!$B$9:$B$802,L$1)</f>
        <v/>
      </c>
      <c r="M17" s="27">
        <f>SUMIFS('しくみ_児童手当'!$I$9:$I$802,'しくみ_児童手当'!$B$9:$B$802,M$1)</f>
        <v/>
      </c>
      <c r="N17" s="27">
        <f>SUMIFS('しくみ_児童手当'!$I$9:$I$802,'しくみ_児童手当'!$B$9:$B$802,N$1)</f>
        <v/>
      </c>
      <c r="O17" s="27">
        <f>SUMIFS('しくみ_児童手当'!$I$9:$I$802,'しくみ_児童手当'!$B$9:$B$802,O$1)</f>
        <v/>
      </c>
      <c r="P17" s="27">
        <f>SUMIFS('しくみ_児童手当'!$I$9:$I$802,'しくみ_児童手当'!$B$9:$B$802,P$1)</f>
        <v/>
      </c>
      <c r="Q17" s="27">
        <f>SUMIFS('しくみ_児童手当'!$I$9:$I$802,'しくみ_児童手当'!$B$9:$B$802,Q$1)</f>
        <v/>
      </c>
      <c r="R17" s="27">
        <f>SUMIFS('しくみ_児童手当'!$I$9:$I$802,'しくみ_児童手当'!$B$9:$B$802,R$1)</f>
        <v/>
      </c>
      <c r="S17" s="27">
        <f>SUMIFS('しくみ_児童手当'!$I$9:$I$802,'しくみ_児童手当'!$B$9:$B$802,S$1)</f>
        <v/>
      </c>
      <c r="T17" s="27">
        <f>SUMIFS('しくみ_児童手当'!$I$9:$I$802,'しくみ_児童手当'!$B$9:$B$802,T$1)</f>
        <v/>
      </c>
      <c r="U17" s="27">
        <f>SUMIFS('しくみ_児童手当'!$I$9:$I$802,'しくみ_児童手当'!$B$9:$B$802,U$1)</f>
        <v/>
      </c>
      <c r="V17" s="27">
        <f>SUMIFS('しくみ_児童手当'!$I$9:$I$802,'しくみ_児童手当'!$B$9:$B$802,V$1)</f>
        <v/>
      </c>
      <c r="W17" s="27">
        <f>SUMIFS('しくみ_児童手当'!$I$9:$I$802,'しくみ_児童手当'!$B$9:$B$802,W$1)</f>
        <v/>
      </c>
      <c r="X17" s="27">
        <f>SUMIFS('しくみ_児童手当'!$I$9:$I$802,'しくみ_児童手当'!$B$9:$B$802,X$1)</f>
        <v/>
      </c>
      <c r="Y17" s="27">
        <f>SUMIFS('しくみ_児童手当'!$I$9:$I$802,'しくみ_児童手当'!$B$9:$B$802,Y$1)</f>
        <v/>
      </c>
      <c r="Z17" s="27">
        <f>SUMIFS('しくみ_児童手当'!$I$9:$I$802,'しくみ_児童手当'!$B$9:$B$802,Z$1)</f>
        <v/>
      </c>
      <c r="AA17" s="27">
        <f>SUMIFS('しくみ_児童手当'!$I$9:$I$802,'しくみ_児童手当'!$B$9:$B$802,AA$1)</f>
        <v/>
      </c>
      <c r="AB17" s="27">
        <f>SUMIFS('しくみ_児童手当'!$I$9:$I$802,'しくみ_児童手当'!$B$9:$B$802,AB$1)</f>
        <v/>
      </c>
      <c r="AC17" s="27">
        <f>SUMIFS('しくみ_児童手当'!$I$9:$I$802,'しくみ_児童手当'!$B$9:$B$802,AC$1)</f>
        <v/>
      </c>
      <c r="AD17" s="27">
        <f>SUMIFS('しくみ_児童手当'!$I$9:$I$802,'しくみ_児童手当'!$B$9:$B$802,AD$1)</f>
        <v/>
      </c>
      <c r="AE17" s="27">
        <f>SUMIFS('しくみ_児童手当'!$I$9:$I$802,'しくみ_児童手当'!$B$9:$B$802,AE$1)</f>
        <v/>
      </c>
      <c r="AF17" s="27">
        <f>SUMIFS('しくみ_児童手当'!$I$9:$I$802,'しくみ_児童手当'!$B$9:$B$802,AF$1)</f>
        <v/>
      </c>
      <c r="AG17" s="27">
        <f>SUMIFS('しくみ_児童手当'!$I$9:$I$802,'しくみ_児童手当'!$B$9:$B$802,AG$1)</f>
        <v/>
      </c>
      <c r="AH17" s="27">
        <f>SUMIFS('しくみ_児童手当'!$I$9:$I$802,'しくみ_児童手当'!$B$9:$B$802,AH$1)</f>
        <v/>
      </c>
      <c r="AI17" s="27">
        <f>SUMIFS('しくみ_児童手当'!$I$9:$I$802,'しくみ_児童手当'!$B$9:$B$802,AI$1)</f>
        <v/>
      </c>
      <c r="AJ17" s="27">
        <f>SUMIFS('しくみ_児童手当'!$I$9:$I$802,'しくみ_児童手当'!$B$9:$B$802,AJ$1)</f>
        <v/>
      </c>
      <c r="AK17" s="27">
        <f>SUMIFS('しくみ_児童手当'!$I$9:$I$802,'しくみ_児童手当'!$B$9:$B$802,AK$1)</f>
        <v/>
      </c>
      <c r="AL17" s="27">
        <f>SUMIFS('しくみ_児童手当'!$I$9:$I$802,'しくみ_児童手当'!$B$9:$B$802,AL$1)</f>
        <v/>
      </c>
      <c r="AM17" s="27">
        <f>SUMIFS('しくみ_児童手当'!$I$9:$I$802,'しくみ_児童手当'!$B$9:$B$802,AM$1)</f>
        <v/>
      </c>
      <c r="AN17" s="27">
        <f>SUMIFS('しくみ_児童手当'!$I$9:$I$802,'しくみ_児童手当'!$B$9:$B$802,AN$1)</f>
        <v/>
      </c>
      <c r="AO17" s="27">
        <f>SUMIFS('しくみ_児童手当'!$I$9:$I$802,'しくみ_児童手当'!$B$9:$B$802,AO$1)</f>
        <v/>
      </c>
      <c r="AP17" s="27">
        <f>SUMIFS('しくみ_児童手当'!$I$9:$I$802,'しくみ_児童手当'!$B$9:$B$802,AP$1)</f>
        <v/>
      </c>
      <c r="AQ17" s="27">
        <f>SUMIFS('しくみ_児童手当'!$I$9:$I$802,'しくみ_児童手当'!$B$9:$B$802,AQ$1)</f>
        <v/>
      </c>
      <c r="AR17" s="27">
        <f>SUMIFS('しくみ_児童手当'!$I$9:$I$802,'しくみ_児童手当'!$B$9:$B$802,AR$1)</f>
        <v/>
      </c>
      <c r="AS17" s="27">
        <f>SUMIFS('しくみ_児童手当'!$I$9:$I$802,'しくみ_児童手当'!$B$9:$B$802,AS$1)</f>
        <v/>
      </c>
      <c r="AT17" s="27">
        <f>SUMIFS('しくみ_児童手当'!$I$9:$I$802,'しくみ_児童手当'!$B$9:$B$802,AT$1)</f>
        <v/>
      </c>
      <c r="AU17" s="27">
        <f>SUMIFS('しくみ_児童手当'!$I$9:$I$802,'しくみ_児童手当'!$B$9:$B$802,AU$1)</f>
        <v/>
      </c>
      <c r="AV17" s="27">
        <f>SUMIFS('しくみ_児童手当'!$I$9:$I$802,'しくみ_児童手当'!$B$9:$B$802,AV$1)</f>
        <v/>
      </c>
      <c r="AW17" s="27">
        <f>SUMIFS('しくみ_児童手当'!$I$9:$I$802,'しくみ_児童手当'!$B$9:$B$802,AW$1)</f>
        <v/>
      </c>
      <c r="AX17" s="27">
        <f>SUMIFS('しくみ_児童手当'!$I$9:$I$802,'しくみ_児童手当'!$B$9:$B$802,AX$1)</f>
        <v/>
      </c>
      <c r="AY17" s="27">
        <f>SUMIFS('しくみ_児童手当'!$I$9:$I$802,'しくみ_児童手当'!$B$9:$B$802,AY$1)</f>
        <v/>
      </c>
      <c r="AZ17" s="27">
        <f>SUMIFS('しくみ_児童手当'!$I$9:$I$802,'しくみ_児童手当'!$B$9:$B$802,AZ$1)</f>
        <v/>
      </c>
      <c r="BA17" s="27">
        <f>SUMIFS('しくみ_児童手当'!$I$9:$I$802,'しくみ_児童手当'!$B$9:$B$802,BA$1)</f>
        <v/>
      </c>
      <c r="BB17" s="27">
        <f>SUMIFS('しくみ_児童手当'!$I$9:$I$802,'しくみ_児童手当'!$B$9:$B$802,BB$1)</f>
        <v/>
      </c>
      <c r="BC17" s="27">
        <f>SUMIFS('しくみ_児童手当'!$I$9:$I$802,'しくみ_児童手当'!$B$9:$B$802,BC$1)</f>
        <v/>
      </c>
      <c r="BD17" s="27">
        <f>SUMIFS('しくみ_児童手当'!$I$9:$I$802,'しくみ_児童手当'!$B$9:$B$802,BD$1)</f>
        <v/>
      </c>
      <c r="BE17" s="27">
        <f>SUMIFS('しくみ_児童手当'!$I$9:$I$802,'しくみ_児童手当'!$B$9:$B$802,BE$1)</f>
        <v/>
      </c>
      <c r="BF17" s="27">
        <f>SUMIFS('しくみ_児童手当'!$I$9:$I$802,'しくみ_児童手当'!$B$9:$B$802,BF$1)</f>
        <v/>
      </c>
      <c r="BG17" s="27">
        <f>SUMIFS('しくみ_児童手当'!$I$9:$I$802,'しくみ_児童手当'!$B$9:$B$802,BG$1)</f>
        <v/>
      </c>
      <c r="BH17" s="27">
        <f>SUMIFS('しくみ_児童手当'!$I$9:$I$802,'しくみ_児童手当'!$B$9:$B$802,BH$1)</f>
        <v/>
      </c>
      <c r="BI17" s="27">
        <f>SUMIFS('しくみ_児童手当'!$I$9:$I$802,'しくみ_児童手当'!$B$9:$B$802,BI$1)</f>
        <v/>
      </c>
      <c r="BJ17" s="27">
        <f>SUMIFS('しくみ_児童手当'!$I$9:$I$802,'しくみ_児童手当'!$B$9:$B$802,BJ$1)</f>
        <v/>
      </c>
      <c r="BK17" s="27">
        <f>SUMIFS('しくみ_児童手当'!$I$9:$I$802,'しくみ_児童手当'!$B$9:$B$802,BK$1)</f>
        <v/>
      </c>
      <c r="BL17" s="27">
        <f>SUMIFS('しくみ_児童手当'!$I$9:$I$802,'しくみ_児童手当'!$B$9:$B$802,BL$1)</f>
        <v/>
      </c>
      <c r="BM17" s="27">
        <f>SUMIFS('しくみ_児童手当'!$I$9:$I$802,'しくみ_児童手当'!$B$9:$B$802,BM$1)</f>
        <v/>
      </c>
      <c r="BN17" s="27">
        <f>SUMIFS('しくみ_児童手当'!$I$9:$I$802,'しくみ_児童手当'!$B$9:$B$802,BN$1)</f>
        <v/>
      </c>
      <c r="BO17" s="27">
        <f>SUMIFS('しくみ_児童手当'!$I$9:$I$802,'しくみ_児童手当'!$B$9:$B$802,BO$1)</f>
        <v/>
      </c>
    </row>
    <row r="18">
      <c r="A18" s="5" t="inlineStr">
        <is>
          <t>大人1の年金</t>
        </is>
      </c>
      <c r="B18" s="27">
        <f>IF('入力'!$B$22="",0,IF(B$1&gt;='入力'!$B$25,'入力'!$B$22*(1+'入力'!$B$23)*12,0))</f>
        <v/>
      </c>
      <c r="C18" s="27">
        <f>IF('入力'!$B$22="",0,IF(C$1&gt;='入力'!$B$25,'入力'!$B$22*(1+'入力'!$B$23)*12,0))</f>
        <v/>
      </c>
      <c r="D18" s="27">
        <f>IF('入力'!$B$22="",0,IF(D$1&gt;='入力'!$B$25,'入力'!$B$22*(1+'入力'!$B$23)*12,0))</f>
        <v/>
      </c>
      <c r="E18" s="27">
        <f>IF('入力'!$B$22="",0,IF(E$1&gt;='入力'!$B$25,'入力'!$B$22*(1+'入力'!$B$23)*12,0))</f>
        <v/>
      </c>
      <c r="F18" s="27">
        <f>IF('入力'!$B$22="",0,IF(F$1&gt;='入力'!$B$25,'入力'!$B$22*(1+'入力'!$B$23)*12,0))</f>
        <v/>
      </c>
      <c r="G18" s="27">
        <f>IF('入力'!$B$22="",0,IF(G$1&gt;='入力'!$B$25,'入力'!$B$22*(1+'入力'!$B$23)*12,0))</f>
        <v/>
      </c>
      <c r="H18" s="27">
        <f>IF('入力'!$B$22="",0,IF(H$1&gt;='入力'!$B$25,'入力'!$B$22*(1+'入力'!$B$23)*12,0))</f>
        <v/>
      </c>
      <c r="I18" s="27">
        <f>IF('入力'!$B$22="",0,IF(I$1&gt;='入力'!$B$25,'入力'!$B$22*(1+'入力'!$B$23)*12,0))</f>
        <v/>
      </c>
      <c r="J18" s="27">
        <f>IF('入力'!$B$22="",0,IF(J$1&gt;='入力'!$B$25,'入力'!$B$22*(1+'入力'!$B$23)*12,0))</f>
        <v/>
      </c>
      <c r="K18" s="27">
        <f>IF('入力'!$B$22="",0,IF(K$1&gt;='入力'!$B$25,'入力'!$B$22*(1+'入力'!$B$23)*12,0))</f>
        <v/>
      </c>
      <c r="L18" s="27">
        <f>IF('入力'!$B$22="",0,IF(L$1&gt;='入力'!$B$25,'入力'!$B$22*(1+'入力'!$B$23)*12,0))</f>
        <v/>
      </c>
      <c r="M18" s="27">
        <f>IF('入力'!$B$22="",0,IF(M$1&gt;='入力'!$B$25,'入力'!$B$22*(1+'入力'!$B$23)*12,0))</f>
        <v/>
      </c>
      <c r="N18" s="27">
        <f>IF('入力'!$B$22="",0,IF(N$1&gt;='入力'!$B$25,'入力'!$B$22*(1+'入力'!$B$23)*12,0))</f>
        <v/>
      </c>
      <c r="O18" s="27">
        <f>IF('入力'!$B$22="",0,IF(O$1&gt;='入力'!$B$25,'入力'!$B$22*(1+'入力'!$B$23)*12,0))</f>
        <v/>
      </c>
      <c r="P18" s="27">
        <f>IF('入力'!$B$22="",0,IF(P$1&gt;='入力'!$B$25,'入力'!$B$22*(1+'入力'!$B$23)*12,0))</f>
        <v/>
      </c>
      <c r="Q18" s="27">
        <f>IF('入力'!$B$22="",0,IF(Q$1&gt;='入力'!$B$25,'入力'!$B$22*(1+'入力'!$B$23)*12,0))</f>
        <v/>
      </c>
      <c r="R18" s="27">
        <f>IF('入力'!$B$22="",0,IF(R$1&gt;='入力'!$B$25,'入力'!$B$22*(1+'入力'!$B$23)*12,0))</f>
        <v/>
      </c>
      <c r="S18" s="27">
        <f>IF('入力'!$B$22="",0,IF(S$1&gt;='入力'!$B$25,'入力'!$B$22*(1+'入力'!$B$23)*12,0))</f>
        <v/>
      </c>
      <c r="T18" s="27">
        <f>IF('入力'!$B$22="",0,IF(T$1&gt;='入力'!$B$25,'入力'!$B$22*(1+'入力'!$B$23)*12,0))</f>
        <v/>
      </c>
      <c r="U18" s="27">
        <f>IF('入力'!$B$22="",0,IF(U$1&gt;='入力'!$B$25,'入力'!$B$22*(1+'入力'!$B$23)*12,0))</f>
        <v/>
      </c>
      <c r="V18" s="27">
        <f>IF('入力'!$B$22="",0,IF(V$1&gt;='入力'!$B$25,'入力'!$B$22*(1+'入力'!$B$23)*12,0))</f>
        <v/>
      </c>
      <c r="W18" s="27">
        <f>IF('入力'!$B$22="",0,IF(W$1&gt;='入力'!$B$25,'入力'!$B$22*(1+'入力'!$B$23)*12,0))</f>
        <v/>
      </c>
      <c r="X18" s="27">
        <f>IF('入力'!$B$22="",0,IF(X$1&gt;='入力'!$B$25,'入力'!$B$22*(1+'入力'!$B$23)*12,0))</f>
        <v/>
      </c>
      <c r="Y18" s="27">
        <f>IF('入力'!$B$22="",0,IF(Y$1&gt;='入力'!$B$25,'入力'!$B$22*(1+'入力'!$B$23)*12,0))</f>
        <v/>
      </c>
      <c r="Z18" s="27">
        <f>IF('入力'!$B$22="",0,IF(Z$1&gt;='入力'!$B$25,'入力'!$B$22*(1+'入力'!$B$23)*12,0))</f>
        <v/>
      </c>
      <c r="AA18" s="27">
        <f>IF('入力'!$B$22="",0,IF(AA$1&gt;='入力'!$B$25,'入力'!$B$22*(1+'入力'!$B$23)*12,0))</f>
        <v/>
      </c>
      <c r="AB18" s="27">
        <f>IF('入力'!$B$22="",0,IF(AB$1&gt;='入力'!$B$25,'入力'!$B$22*(1+'入力'!$B$23)*12,0))</f>
        <v/>
      </c>
      <c r="AC18" s="27">
        <f>IF('入力'!$B$22="",0,IF(AC$1&gt;='入力'!$B$25,'入力'!$B$22*(1+'入力'!$B$23)*12,0))</f>
        <v/>
      </c>
      <c r="AD18" s="27">
        <f>IF('入力'!$B$22="",0,IF(AD$1&gt;='入力'!$B$25,'入力'!$B$22*(1+'入力'!$B$23)*12,0))</f>
        <v/>
      </c>
      <c r="AE18" s="27">
        <f>IF('入力'!$B$22="",0,IF(AE$1&gt;='入力'!$B$25,'入力'!$B$22*(1+'入力'!$B$23)*12,0))</f>
        <v/>
      </c>
      <c r="AF18" s="27">
        <f>IF('入力'!$B$22="",0,IF(AF$1&gt;='入力'!$B$25,'入力'!$B$22*(1+'入力'!$B$23)*12,0))</f>
        <v/>
      </c>
      <c r="AG18" s="27">
        <f>IF('入力'!$B$22="",0,IF(AG$1&gt;='入力'!$B$25,'入力'!$B$22*(1+'入力'!$B$23)*12,0))</f>
        <v/>
      </c>
      <c r="AH18" s="27">
        <f>IF('入力'!$B$22="",0,IF(AH$1&gt;='入力'!$B$25,'入力'!$B$22*(1+'入力'!$B$23)*12,0))</f>
        <v/>
      </c>
      <c r="AI18" s="27">
        <f>IF('入力'!$B$22="",0,IF(AI$1&gt;='入力'!$B$25,'入力'!$B$22*(1+'入力'!$B$23)*12,0))</f>
        <v/>
      </c>
      <c r="AJ18" s="27">
        <f>IF('入力'!$B$22="",0,IF(AJ$1&gt;='入力'!$B$25,'入力'!$B$22*(1+'入力'!$B$23)*12,0))</f>
        <v/>
      </c>
      <c r="AK18" s="27">
        <f>IF('入力'!$B$22="",0,IF(AK$1&gt;='入力'!$B$25,'入力'!$B$22*(1+'入力'!$B$23)*12,0))</f>
        <v/>
      </c>
      <c r="AL18" s="27">
        <f>IF('入力'!$B$22="",0,IF(AL$1&gt;='入力'!$B$25,'入力'!$B$22*(1+'入力'!$B$23)*12,0))</f>
        <v/>
      </c>
      <c r="AM18" s="27">
        <f>IF('入力'!$B$22="",0,IF(AM$1&gt;='入力'!$B$25,'入力'!$B$22*(1+'入力'!$B$23)*12,0))</f>
        <v/>
      </c>
      <c r="AN18" s="27">
        <f>IF('入力'!$B$22="",0,IF(AN$1&gt;='入力'!$B$25,'入力'!$B$22*(1+'入力'!$B$23)*12,0))</f>
        <v/>
      </c>
      <c r="AO18" s="27">
        <f>IF('入力'!$B$22="",0,IF(AO$1&gt;='入力'!$B$25,'入力'!$B$22*(1+'入力'!$B$23)*12,0))</f>
        <v/>
      </c>
      <c r="AP18" s="27">
        <f>IF('入力'!$B$22="",0,IF(AP$1&gt;='入力'!$B$25,'入力'!$B$22*(1+'入力'!$B$23)*12,0))</f>
        <v/>
      </c>
      <c r="AQ18" s="27">
        <f>IF('入力'!$B$22="",0,IF(AQ$1&gt;='入力'!$B$25,'入力'!$B$22*(1+'入力'!$B$23)*12,0))</f>
        <v/>
      </c>
      <c r="AR18" s="27">
        <f>IF('入力'!$B$22="",0,IF(AR$1&gt;='入力'!$B$25,'入力'!$B$22*(1+'入力'!$B$23)*12,0))</f>
        <v/>
      </c>
      <c r="AS18" s="27">
        <f>IF('入力'!$B$22="",0,IF(AS$1&gt;='入力'!$B$25,'入力'!$B$22*(1+'入力'!$B$23)*12,0))</f>
        <v/>
      </c>
      <c r="AT18" s="27">
        <f>IF('入力'!$B$22="",0,IF(AT$1&gt;='入力'!$B$25,'入力'!$B$22*(1+'入力'!$B$23)*12,0))</f>
        <v/>
      </c>
      <c r="AU18" s="27">
        <f>IF('入力'!$B$22="",0,IF(AU$1&gt;='入力'!$B$25,'入力'!$B$22*(1+'入力'!$B$23)*12,0))</f>
        <v/>
      </c>
      <c r="AV18" s="27">
        <f>IF('入力'!$B$22="",0,IF(AV$1&gt;='入力'!$B$25,'入力'!$B$22*(1+'入力'!$B$23)*12,0))</f>
        <v/>
      </c>
      <c r="AW18" s="27">
        <f>IF('入力'!$B$22="",0,IF(AW$1&gt;='入力'!$B$25,'入力'!$B$22*(1+'入力'!$B$23)*12,0))</f>
        <v/>
      </c>
      <c r="AX18" s="27">
        <f>IF('入力'!$B$22="",0,IF(AX$1&gt;='入力'!$B$25,'入力'!$B$22*(1+'入力'!$B$23)*12,0))</f>
        <v/>
      </c>
      <c r="AY18" s="27">
        <f>IF('入力'!$B$22="",0,IF(AY$1&gt;='入力'!$B$25,'入力'!$B$22*(1+'入力'!$B$23)*12,0))</f>
        <v/>
      </c>
      <c r="AZ18" s="27">
        <f>IF('入力'!$B$22="",0,IF(AZ$1&gt;='入力'!$B$25,'入力'!$B$22*(1+'入力'!$B$23)*12,0))</f>
        <v/>
      </c>
      <c r="BA18" s="27">
        <f>IF('入力'!$B$22="",0,IF(BA$1&gt;='入力'!$B$25,'入力'!$B$22*(1+'入力'!$B$23)*12,0))</f>
        <v/>
      </c>
      <c r="BB18" s="27">
        <f>IF('入力'!$B$22="",0,IF(BB$1&gt;='入力'!$B$25,'入力'!$B$22*(1+'入力'!$B$23)*12,0))</f>
        <v/>
      </c>
      <c r="BC18" s="27">
        <f>IF('入力'!$B$22="",0,IF(BC$1&gt;='入力'!$B$25,'入力'!$B$22*(1+'入力'!$B$23)*12,0))</f>
        <v/>
      </c>
      <c r="BD18" s="27">
        <f>IF('入力'!$B$22="",0,IF(BD$1&gt;='入力'!$B$25,'入力'!$B$22*(1+'入力'!$B$23)*12,0))</f>
        <v/>
      </c>
      <c r="BE18" s="27">
        <f>IF('入力'!$B$22="",0,IF(BE$1&gt;='入力'!$B$25,'入力'!$B$22*(1+'入力'!$B$23)*12,0))</f>
        <v/>
      </c>
      <c r="BF18" s="27">
        <f>IF('入力'!$B$22="",0,IF(BF$1&gt;='入力'!$B$25,'入力'!$B$22*(1+'入力'!$B$23)*12,0))</f>
        <v/>
      </c>
      <c r="BG18" s="27">
        <f>IF('入力'!$B$22="",0,IF(BG$1&gt;='入力'!$B$25,'入力'!$B$22*(1+'入力'!$B$23)*12,0))</f>
        <v/>
      </c>
      <c r="BH18" s="27">
        <f>IF('入力'!$B$22="",0,IF(BH$1&gt;='入力'!$B$25,'入力'!$B$22*(1+'入力'!$B$23)*12,0))</f>
        <v/>
      </c>
      <c r="BI18" s="27">
        <f>IF('入力'!$B$22="",0,IF(BI$1&gt;='入力'!$B$25,'入力'!$B$22*(1+'入力'!$B$23)*12,0))</f>
        <v/>
      </c>
      <c r="BJ18" s="27">
        <f>IF('入力'!$B$22="",0,IF(BJ$1&gt;='入力'!$B$25,'入力'!$B$22*(1+'入力'!$B$23)*12,0))</f>
        <v/>
      </c>
      <c r="BK18" s="27">
        <f>IF('入力'!$B$22="",0,IF(BK$1&gt;='入力'!$B$25,'入力'!$B$22*(1+'入力'!$B$23)*12,0))</f>
        <v/>
      </c>
      <c r="BL18" s="27">
        <f>IF('入力'!$B$22="",0,IF(BL$1&gt;='入力'!$B$25,'入力'!$B$22*(1+'入力'!$B$23)*12,0))</f>
        <v/>
      </c>
      <c r="BM18" s="27">
        <f>IF('入力'!$B$22="",0,IF(BM$1&gt;='入力'!$B$25,'入力'!$B$22*(1+'入力'!$B$23)*12,0))</f>
        <v/>
      </c>
      <c r="BN18" s="27">
        <f>IF('入力'!$B$22="",0,IF(BN$1&gt;='入力'!$B$25,'入力'!$B$22*(1+'入力'!$B$23)*12,0))</f>
        <v/>
      </c>
      <c r="BO18" s="27">
        <f>IF('入力'!$B$22="",0,IF(BO$1&gt;='入力'!$B$25,'入力'!$B$22*(1+'入力'!$B$23)*12,0))</f>
        <v/>
      </c>
    </row>
    <row r="19">
      <c r="A19" s="5" t="inlineStr">
        <is>
          <t>大人2の年金</t>
        </is>
      </c>
      <c r="B19" s="27">
        <f>IF('入力'!$C$22="",0,IF(B$1&gt;='入力'!$C$25,'入力'!$C$22*(1+'入力'!$C$23)*12,0))</f>
        <v/>
      </c>
      <c r="C19" s="27">
        <f>IF('入力'!$C$22="",0,IF(C$1&gt;='入力'!$C$25,'入力'!$C$22*(1+'入力'!$C$23)*12,0))</f>
        <v/>
      </c>
      <c r="D19" s="27">
        <f>IF('入力'!$C$22="",0,IF(D$1&gt;='入力'!$C$25,'入力'!$C$22*(1+'入力'!$C$23)*12,0))</f>
        <v/>
      </c>
      <c r="E19" s="27">
        <f>IF('入力'!$C$22="",0,IF(E$1&gt;='入力'!$C$25,'入力'!$C$22*(1+'入力'!$C$23)*12,0))</f>
        <v/>
      </c>
      <c r="F19" s="27">
        <f>IF('入力'!$C$22="",0,IF(F$1&gt;='入力'!$C$25,'入力'!$C$22*(1+'入力'!$C$23)*12,0))</f>
        <v/>
      </c>
      <c r="G19" s="27">
        <f>IF('入力'!$C$22="",0,IF(G$1&gt;='入力'!$C$25,'入力'!$C$22*(1+'入力'!$C$23)*12,0))</f>
        <v/>
      </c>
      <c r="H19" s="27">
        <f>IF('入力'!$C$22="",0,IF(H$1&gt;='入力'!$C$25,'入力'!$C$22*(1+'入力'!$C$23)*12,0))</f>
        <v/>
      </c>
      <c r="I19" s="27">
        <f>IF('入力'!$C$22="",0,IF(I$1&gt;='入力'!$C$25,'入力'!$C$22*(1+'入力'!$C$23)*12,0))</f>
        <v/>
      </c>
      <c r="J19" s="27">
        <f>IF('入力'!$C$22="",0,IF(J$1&gt;='入力'!$C$25,'入力'!$C$22*(1+'入力'!$C$23)*12,0))</f>
        <v/>
      </c>
      <c r="K19" s="27">
        <f>IF('入力'!$C$22="",0,IF(K$1&gt;='入力'!$C$25,'入力'!$C$22*(1+'入力'!$C$23)*12,0))</f>
        <v/>
      </c>
      <c r="L19" s="27">
        <f>IF('入力'!$C$22="",0,IF(L$1&gt;='入力'!$C$25,'入力'!$C$22*(1+'入力'!$C$23)*12,0))</f>
        <v/>
      </c>
      <c r="M19" s="27">
        <f>IF('入力'!$C$22="",0,IF(M$1&gt;='入力'!$C$25,'入力'!$C$22*(1+'入力'!$C$23)*12,0))</f>
        <v/>
      </c>
      <c r="N19" s="27">
        <f>IF('入力'!$C$22="",0,IF(N$1&gt;='入力'!$C$25,'入力'!$C$22*(1+'入力'!$C$23)*12,0))</f>
        <v/>
      </c>
      <c r="O19" s="27">
        <f>IF('入力'!$C$22="",0,IF(O$1&gt;='入力'!$C$25,'入力'!$C$22*(1+'入力'!$C$23)*12,0))</f>
        <v/>
      </c>
      <c r="P19" s="27">
        <f>IF('入力'!$C$22="",0,IF(P$1&gt;='入力'!$C$25,'入力'!$C$22*(1+'入力'!$C$23)*12,0))</f>
        <v/>
      </c>
      <c r="Q19" s="27">
        <f>IF('入力'!$C$22="",0,IF(Q$1&gt;='入力'!$C$25,'入力'!$C$22*(1+'入力'!$C$23)*12,0))</f>
        <v/>
      </c>
      <c r="R19" s="27">
        <f>IF('入力'!$C$22="",0,IF(R$1&gt;='入力'!$C$25,'入力'!$C$22*(1+'入力'!$C$23)*12,0))</f>
        <v/>
      </c>
      <c r="S19" s="27">
        <f>IF('入力'!$C$22="",0,IF(S$1&gt;='入力'!$C$25,'入力'!$C$22*(1+'入力'!$C$23)*12,0))</f>
        <v/>
      </c>
      <c r="T19" s="27">
        <f>IF('入力'!$C$22="",0,IF(T$1&gt;='入力'!$C$25,'入力'!$C$22*(1+'入力'!$C$23)*12,0))</f>
        <v/>
      </c>
      <c r="U19" s="27">
        <f>IF('入力'!$C$22="",0,IF(U$1&gt;='入力'!$C$25,'入力'!$C$22*(1+'入力'!$C$23)*12,0))</f>
        <v/>
      </c>
      <c r="V19" s="27">
        <f>IF('入力'!$C$22="",0,IF(V$1&gt;='入力'!$C$25,'入力'!$C$22*(1+'入力'!$C$23)*12,0))</f>
        <v/>
      </c>
      <c r="W19" s="27">
        <f>IF('入力'!$C$22="",0,IF(W$1&gt;='入力'!$C$25,'入力'!$C$22*(1+'入力'!$C$23)*12,0))</f>
        <v/>
      </c>
      <c r="X19" s="27">
        <f>IF('入力'!$C$22="",0,IF(X$1&gt;='入力'!$C$25,'入力'!$C$22*(1+'入力'!$C$23)*12,0))</f>
        <v/>
      </c>
      <c r="Y19" s="27">
        <f>IF('入力'!$C$22="",0,IF(Y$1&gt;='入力'!$C$25,'入力'!$C$22*(1+'入力'!$C$23)*12,0))</f>
        <v/>
      </c>
      <c r="Z19" s="27">
        <f>IF('入力'!$C$22="",0,IF(Z$1&gt;='入力'!$C$25,'入力'!$C$22*(1+'入力'!$C$23)*12,0))</f>
        <v/>
      </c>
      <c r="AA19" s="27">
        <f>IF('入力'!$C$22="",0,IF(AA$1&gt;='入力'!$C$25,'入力'!$C$22*(1+'入力'!$C$23)*12,0))</f>
        <v/>
      </c>
      <c r="AB19" s="27">
        <f>IF('入力'!$C$22="",0,IF(AB$1&gt;='入力'!$C$25,'入力'!$C$22*(1+'入力'!$C$23)*12,0))</f>
        <v/>
      </c>
      <c r="AC19" s="27">
        <f>IF('入力'!$C$22="",0,IF(AC$1&gt;='入力'!$C$25,'入力'!$C$22*(1+'入力'!$C$23)*12,0))</f>
        <v/>
      </c>
      <c r="AD19" s="27">
        <f>IF('入力'!$C$22="",0,IF(AD$1&gt;='入力'!$C$25,'入力'!$C$22*(1+'入力'!$C$23)*12,0))</f>
        <v/>
      </c>
      <c r="AE19" s="27">
        <f>IF('入力'!$C$22="",0,IF(AE$1&gt;='入力'!$C$25,'入力'!$C$22*(1+'入力'!$C$23)*12,0))</f>
        <v/>
      </c>
      <c r="AF19" s="27">
        <f>IF('入力'!$C$22="",0,IF(AF$1&gt;='入力'!$C$25,'入力'!$C$22*(1+'入力'!$C$23)*12,0))</f>
        <v/>
      </c>
      <c r="AG19" s="27">
        <f>IF('入力'!$C$22="",0,IF(AG$1&gt;='入力'!$C$25,'入力'!$C$22*(1+'入力'!$C$23)*12,0))</f>
        <v/>
      </c>
      <c r="AH19" s="27">
        <f>IF('入力'!$C$22="",0,IF(AH$1&gt;='入力'!$C$25,'入力'!$C$22*(1+'入力'!$C$23)*12,0))</f>
        <v/>
      </c>
      <c r="AI19" s="27">
        <f>IF('入力'!$C$22="",0,IF(AI$1&gt;='入力'!$C$25,'入力'!$C$22*(1+'入力'!$C$23)*12,0))</f>
        <v/>
      </c>
      <c r="AJ19" s="27">
        <f>IF('入力'!$C$22="",0,IF(AJ$1&gt;='入力'!$C$25,'入力'!$C$22*(1+'入力'!$C$23)*12,0))</f>
        <v/>
      </c>
      <c r="AK19" s="27">
        <f>IF('入力'!$C$22="",0,IF(AK$1&gt;='入力'!$C$25,'入力'!$C$22*(1+'入力'!$C$23)*12,0))</f>
        <v/>
      </c>
      <c r="AL19" s="27">
        <f>IF('入力'!$C$22="",0,IF(AL$1&gt;='入力'!$C$25,'入力'!$C$22*(1+'入力'!$C$23)*12,0))</f>
        <v/>
      </c>
      <c r="AM19" s="27">
        <f>IF('入力'!$C$22="",0,IF(AM$1&gt;='入力'!$C$25,'入力'!$C$22*(1+'入力'!$C$23)*12,0))</f>
        <v/>
      </c>
      <c r="AN19" s="27">
        <f>IF('入力'!$C$22="",0,IF(AN$1&gt;='入力'!$C$25,'入力'!$C$22*(1+'入力'!$C$23)*12,0))</f>
        <v/>
      </c>
      <c r="AO19" s="27">
        <f>IF('入力'!$C$22="",0,IF(AO$1&gt;='入力'!$C$25,'入力'!$C$22*(1+'入力'!$C$23)*12,0))</f>
        <v/>
      </c>
      <c r="AP19" s="27">
        <f>IF('入力'!$C$22="",0,IF(AP$1&gt;='入力'!$C$25,'入力'!$C$22*(1+'入力'!$C$23)*12,0))</f>
        <v/>
      </c>
      <c r="AQ19" s="27">
        <f>IF('入力'!$C$22="",0,IF(AQ$1&gt;='入力'!$C$25,'入力'!$C$22*(1+'入力'!$C$23)*12,0))</f>
        <v/>
      </c>
      <c r="AR19" s="27">
        <f>IF('入力'!$C$22="",0,IF(AR$1&gt;='入力'!$C$25,'入力'!$C$22*(1+'入力'!$C$23)*12,0))</f>
        <v/>
      </c>
      <c r="AS19" s="27">
        <f>IF('入力'!$C$22="",0,IF(AS$1&gt;='入力'!$C$25,'入力'!$C$22*(1+'入力'!$C$23)*12,0))</f>
        <v/>
      </c>
      <c r="AT19" s="27">
        <f>IF('入力'!$C$22="",0,IF(AT$1&gt;='入力'!$C$25,'入力'!$C$22*(1+'入力'!$C$23)*12,0))</f>
        <v/>
      </c>
      <c r="AU19" s="27">
        <f>IF('入力'!$C$22="",0,IF(AU$1&gt;='入力'!$C$25,'入力'!$C$22*(1+'入力'!$C$23)*12,0))</f>
        <v/>
      </c>
      <c r="AV19" s="27">
        <f>IF('入力'!$C$22="",0,IF(AV$1&gt;='入力'!$C$25,'入力'!$C$22*(1+'入力'!$C$23)*12,0))</f>
        <v/>
      </c>
      <c r="AW19" s="27">
        <f>IF('入力'!$C$22="",0,IF(AW$1&gt;='入力'!$C$25,'入力'!$C$22*(1+'入力'!$C$23)*12,0))</f>
        <v/>
      </c>
      <c r="AX19" s="27">
        <f>IF('入力'!$C$22="",0,IF(AX$1&gt;='入力'!$C$25,'入力'!$C$22*(1+'入力'!$C$23)*12,0))</f>
        <v/>
      </c>
      <c r="AY19" s="27">
        <f>IF('入力'!$C$22="",0,IF(AY$1&gt;='入力'!$C$25,'入力'!$C$22*(1+'入力'!$C$23)*12,0))</f>
        <v/>
      </c>
      <c r="AZ19" s="27">
        <f>IF('入力'!$C$22="",0,IF(AZ$1&gt;='入力'!$C$25,'入力'!$C$22*(1+'入力'!$C$23)*12,0))</f>
        <v/>
      </c>
      <c r="BA19" s="27">
        <f>IF('入力'!$C$22="",0,IF(BA$1&gt;='入力'!$C$25,'入力'!$C$22*(1+'入力'!$C$23)*12,0))</f>
        <v/>
      </c>
      <c r="BB19" s="27">
        <f>IF('入力'!$C$22="",0,IF(BB$1&gt;='入力'!$C$25,'入力'!$C$22*(1+'入力'!$C$23)*12,0))</f>
        <v/>
      </c>
      <c r="BC19" s="27">
        <f>IF('入力'!$C$22="",0,IF(BC$1&gt;='入力'!$C$25,'入力'!$C$22*(1+'入力'!$C$23)*12,0))</f>
        <v/>
      </c>
      <c r="BD19" s="27">
        <f>IF('入力'!$C$22="",0,IF(BD$1&gt;='入力'!$C$25,'入力'!$C$22*(1+'入力'!$C$23)*12,0))</f>
        <v/>
      </c>
      <c r="BE19" s="27">
        <f>IF('入力'!$C$22="",0,IF(BE$1&gt;='入力'!$C$25,'入力'!$C$22*(1+'入力'!$C$23)*12,0))</f>
        <v/>
      </c>
      <c r="BF19" s="27">
        <f>IF('入力'!$C$22="",0,IF(BF$1&gt;='入力'!$C$25,'入力'!$C$22*(1+'入力'!$C$23)*12,0))</f>
        <v/>
      </c>
      <c r="BG19" s="27">
        <f>IF('入力'!$C$22="",0,IF(BG$1&gt;='入力'!$C$25,'入力'!$C$22*(1+'入力'!$C$23)*12,0))</f>
        <v/>
      </c>
      <c r="BH19" s="27">
        <f>IF('入力'!$C$22="",0,IF(BH$1&gt;='入力'!$C$25,'入力'!$C$22*(1+'入力'!$C$23)*12,0))</f>
        <v/>
      </c>
      <c r="BI19" s="27">
        <f>IF('入力'!$C$22="",0,IF(BI$1&gt;='入力'!$C$25,'入力'!$C$22*(1+'入力'!$C$23)*12,0))</f>
        <v/>
      </c>
      <c r="BJ19" s="27">
        <f>IF('入力'!$C$22="",0,IF(BJ$1&gt;='入力'!$C$25,'入力'!$C$22*(1+'入力'!$C$23)*12,0))</f>
        <v/>
      </c>
      <c r="BK19" s="27">
        <f>IF('入力'!$C$22="",0,IF(BK$1&gt;='入力'!$C$25,'入力'!$C$22*(1+'入力'!$C$23)*12,0))</f>
        <v/>
      </c>
      <c r="BL19" s="27">
        <f>IF('入力'!$C$22="",0,IF(BL$1&gt;='入力'!$C$25,'入力'!$C$22*(1+'入力'!$C$23)*12,0))</f>
        <v/>
      </c>
      <c r="BM19" s="27">
        <f>IF('入力'!$C$22="",0,IF(BM$1&gt;='入力'!$C$25,'入力'!$C$22*(1+'入力'!$C$23)*12,0))</f>
        <v/>
      </c>
      <c r="BN19" s="27">
        <f>IF('入力'!$C$22="",0,IF(BN$1&gt;='入力'!$C$25,'入力'!$C$22*(1+'入力'!$C$23)*12,0))</f>
        <v/>
      </c>
      <c r="BO19" s="27">
        <f>IF('入力'!$C$22="",0,IF(BO$1&gt;='入力'!$C$25,'入力'!$C$22*(1+'入力'!$C$23)*12,0))</f>
        <v/>
      </c>
    </row>
    <row r="20">
      <c r="A20" s="5" t="inlineStr">
        <is>
          <t>退職金</t>
        </is>
      </c>
      <c r="B20" s="27">
        <f>IF(B$1='入力'!$B$24,'入力'!$B$20,0)+IF(B$1='入力'!$C$24,'入力'!$C$20,0)</f>
        <v/>
      </c>
      <c r="C20" s="27">
        <f>IF(C$1='入力'!$B$24,'入力'!$B$20,0)+IF(C$1='入力'!$C$24,'入力'!$C$20,0)</f>
        <v/>
      </c>
      <c r="D20" s="27">
        <f>IF(D$1='入力'!$B$24,'入力'!$B$20,0)+IF(D$1='入力'!$C$24,'入力'!$C$20,0)</f>
        <v/>
      </c>
      <c r="E20" s="27">
        <f>IF(E$1='入力'!$B$24,'入力'!$B$20,0)+IF(E$1='入力'!$C$24,'入力'!$C$20,0)</f>
        <v/>
      </c>
      <c r="F20" s="27">
        <f>IF(F$1='入力'!$B$24,'入力'!$B$20,0)+IF(F$1='入力'!$C$24,'入力'!$C$20,0)</f>
        <v/>
      </c>
      <c r="G20" s="27">
        <f>IF(G$1='入力'!$B$24,'入力'!$B$20,0)+IF(G$1='入力'!$C$24,'入力'!$C$20,0)</f>
        <v/>
      </c>
      <c r="H20" s="27">
        <f>IF(H$1='入力'!$B$24,'入力'!$B$20,0)+IF(H$1='入力'!$C$24,'入力'!$C$20,0)</f>
        <v/>
      </c>
      <c r="I20" s="27">
        <f>IF(I$1='入力'!$B$24,'入力'!$B$20,0)+IF(I$1='入力'!$C$24,'入力'!$C$20,0)</f>
        <v/>
      </c>
      <c r="J20" s="27">
        <f>IF(J$1='入力'!$B$24,'入力'!$B$20,0)+IF(J$1='入力'!$C$24,'入力'!$C$20,0)</f>
        <v/>
      </c>
      <c r="K20" s="27">
        <f>IF(K$1='入力'!$B$24,'入力'!$B$20,0)+IF(K$1='入力'!$C$24,'入力'!$C$20,0)</f>
        <v/>
      </c>
      <c r="L20" s="27">
        <f>IF(L$1='入力'!$B$24,'入力'!$B$20,0)+IF(L$1='入力'!$C$24,'入力'!$C$20,0)</f>
        <v/>
      </c>
      <c r="M20" s="27">
        <f>IF(M$1='入力'!$B$24,'入力'!$B$20,0)+IF(M$1='入力'!$C$24,'入力'!$C$20,0)</f>
        <v/>
      </c>
      <c r="N20" s="27">
        <f>IF(N$1='入力'!$B$24,'入力'!$B$20,0)+IF(N$1='入力'!$C$24,'入力'!$C$20,0)</f>
        <v/>
      </c>
      <c r="O20" s="27">
        <f>IF(O$1='入力'!$B$24,'入力'!$B$20,0)+IF(O$1='入力'!$C$24,'入力'!$C$20,0)</f>
        <v/>
      </c>
      <c r="P20" s="27">
        <f>IF(P$1='入力'!$B$24,'入力'!$B$20,0)+IF(P$1='入力'!$C$24,'入力'!$C$20,0)</f>
        <v/>
      </c>
      <c r="Q20" s="27">
        <f>IF(Q$1='入力'!$B$24,'入力'!$B$20,0)+IF(Q$1='入力'!$C$24,'入力'!$C$20,0)</f>
        <v/>
      </c>
      <c r="R20" s="27">
        <f>IF(R$1='入力'!$B$24,'入力'!$B$20,0)+IF(R$1='入力'!$C$24,'入力'!$C$20,0)</f>
        <v/>
      </c>
      <c r="S20" s="27">
        <f>IF(S$1='入力'!$B$24,'入力'!$B$20,0)+IF(S$1='入力'!$C$24,'入力'!$C$20,0)</f>
        <v/>
      </c>
      <c r="T20" s="27">
        <f>IF(T$1='入力'!$B$24,'入力'!$B$20,0)+IF(T$1='入力'!$C$24,'入力'!$C$20,0)</f>
        <v/>
      </c>
      <c r="U20" s="27">
        <f>IF(U$1='入力'!$B$24,'入力'!$B$20,0)+IF(U$1='入力'!$C$24,'入力'!$C$20,0)</f>
        <v/>
      </c>
      <c r="V20" s="27">
        <f>IF(V$1='入力'!$B$24,'入力'!$B$20,0)+IF(V$1='入力'!$C$24,'入力'!$C$20,0)</f>
        <v/>
      </c>
      <c r="W20" s="27">
        <f>IF(W$1='入力'!$B$24,'入力'!$B$20,0)+IF(W$1='入力'!$C$24,'入力'!$C$20,0)</f>
        <v/>
      </c>
      <c r="X20" s="27">
        <f>IF(X$1='入力'!$B$24,'入力'!$B$20,0)+IF(X$1='入力'!$C$24,'入力'!$C$20,0)</f>
        <v/>
      </c>
      <c r="Y20" s="27">
        <f>IF(Y$1='入力'!$B$24,'入力'!$B$20,0)+IF(Y$1='入力'!$C$24,'入力'!$C$20,0)</f>
        <v/>
      </c>
      <c r="Z20" s="27">
        <f>IF(Z$1='入力'!$B$24,'入力'!$B$20,0)+IF(Z$1='入力'!$C$24,'入力'!$C$20,0)</f>
        <v/>
      </c>
      <c r="AA20" s="27">
        <f>IF(AA$1='入力'!$B$24,'入力'!$B$20,0)+IF(AA$1='入力'!$C$24,'入力'!$C$20,0)</f>
        <v/>
      </c>
      <c r="AB20" s="27">
        <f>IF(AB$1='入力'!$B$24,'入力'!$B$20,0)+IF(AB$1='入力'!$C$24,'入力'!$C$20,0)</f>
        <v/>
      </c>
      <c r="AC20" s="27">
        <f>IF(AC$1='入力'!$B$24,'入力'!$B$20,0)+IF(AC$1='入力'!$C$24,'入力'!$C$20,0)</f>
        <v/>
      </c>
      <c r="AD20" s="27">
        <f>IF(AD$1='入力'!$B$24,'入力'!$B$20,0)+IF(AD$1='入力'!$C$24,'入力'!$C$20,0)</f>
        <v/>
      </c>
      <c r="AE20" s="27">
        <f>IF(AE$1='入力'!$B$24,'入力'!$B$20,0)+IF(AE$1='入力'!$C$24,'入力'!$C$20,0)</f>
        <v/>
      </c>
      <c r="AF20" s="27">
        <f>IF(AF$1='入力'!$B$24,'入力'!$B$20,0)+IF(AF$1='入力'!$C$24,'入力'!$C$20,0)</f>
        <v/>
      </c>
      <c r="AG20" s="27">
        <f>IF(AG$1='入力'!$B$24,'入力'!$B$20,0)+IF(AG$1='入力'!$C$24,'入力'!$C$20,0)</f>
        <v/>
      </c>
      <c r="AH20" s="27">
        <f>IF(AH$1='入力'!$B$24,'入力'!$B$20,0)+IF(AH$1='入力'!$C$24,'入力'!$C$20,0)</f>
        <v/>
      </c>
      <c r="AI20" s="27">
        <f>IF(AI$1='入力'!$B$24,'入力'!$B$20,0)+IF(AI$1='入力'!$C$24,'入力'!$C$20,0)</f>
        <v/>
      </c>
      <c r="AJ20" s="27">
        <f>IF(AJ$1='入力'!$B$24,'入力'!$B$20,0)+IF(AJ$1='入力'!$C$24,'入力'!$C$20,0)</f>
        <v/>
      </c>
      <c r="AK20" s="27">
        <f>IF(AK$1='入力'!$B$24,'入力'!$B$20,0)+IF(AK$1='入力'!$C$24,'入力'!$C$20,0)</f>
        <v/>
      </c>
      <c r="AL20" s="27">
        <f>IF(AL$1='入力'!$B$24,'入力'!$B$20,0)+IF(AL$1='入力'!$C$24,'入力'!$C$20,0)</f>
        <v/>
      </c>
      <c r="AM20" s="27">
        <f>IF(AM$1='入力'!$B$24,'入力'!$B$20,0)+IF(AM$1='入力'!$C$24,'入力'!$C$20,0)</f>
        <v/>
      </c>
      <c r="AN20" s="27">
        <f>IF(AN$1='入力'!$B$24,'入力'!$B$20,0)+IF(AN$1='入力'!$C$24,'入力'!$C$20,0)</f>
        <v/>
      </c>
      <c r="AO20" s="27">
        <f>IF(AO$1='入力'!$B$24,'入力'!$B$20,0)+IF(AO$1='入力'!$C$24,'入力'!$C$20,0)</f>
        <v/>
      </c>
      <c r="AP20" s="27">
        <f>IF(AP$1='入力'!$B$24,'入力'!$B$20,0)+IF(AP$1='入力'!$C$24,'入力'!$C$20,0)</f>
        <v/>
      </c>
      <c r="AQ20" s="27">
        <f>IF(AQ$1='入力'!$B$24,'入力'!$B$20,0)+IF(AQ$1='入力'!$C$24,'入力'!$C$20,0)</f>
        <v/>
      </c>
      <c r="AR20" s="27">
        <f>IF(AR$1='入力'!$B$24,'入力'!$B$20,0)+IF(AR$1='入力'!$C$24,'入力'!$C$20,0)</f>
        <v/>
      </c>
      <c r="AS20" s="27">
        <f>IF(AS$1='入力'!$B$24,'入力'!$B$20,0)+IF(AS$1='入力'!$C$24,'入力'!$C$20,0)</f>
        <v/>
      </c>
      <c r="AT20" s="27">
        <f>IF(AT$1='入力'!$B$24,'入力'!$B$20,0)+IF(AT$1='入力'!$C$24,'入力'!$C$20,0)</f>
        <v/>
      </c>
      <c r="AU20" s="27">
        <f>IF(AU$1='入力'!$B$24,'入力'!$B$20,0)+IF(AU$1='入力'!$C$24,'入力'!$C$20,0)</f>
        <v/>
      </c>
      <c r="AV20" s="27">
        <f>IF(AV$1='入力'!$B$24,'入力'!$B$20,0)+IF(AV$1='入力'!$C$24,'入力'!$C$20,0)</f>
        <v/>
      </c>
      <c r="AW20" s="27">
        <f>IF(AW$1='入力'!$B$24,'入力'!$B$20,0)+IF(AW$1='入力'!$C$24,'入力'!$C$20,0)</f>
        <v/>
      </c>
      <c r="AX20" s="27">
        <f>IF(AX$1='入力'!$B$24,'入力'!$B$20,0)+IF(AX$1='入力'!$C$24,'入力'!$C$20,0)</f>
        <v/>
      </c>
      <c r="AY20" s="27">
        <f>IF(AY$1='入力'!$B$24,'入力'!$B$20,0)+IF(AY$1='入力'!$C$24,'入力'!$C$20,0)</f>
        <v/>
      </c>
      <c r="AZ20" s="27">
        <f>IF(AZ$1='入力'!$B$24,'入力'!$B$20,0)+IF(AZ$1='入力'!$C$24,'入力'!$C$20,0)</f>
        <v/>
      </c>
      <c r="BA20" s="27">
        <f>IF(BA$1='入力'!$B$24,'入力'!$B$20,0)+IF(BA$1='入力'!$C$24,'入力'!$C$20,0)</f>
        <v/>
      </c>
      <c r="BB20" s="27">
        <f>IF(BB$1='入力'!$B$24,'入力'!$B$20,0)+IF(BB$1='入力'!$C$24,'入力'!$C$20,0)</f>
        <v/>
      </c>
      <c r="BC20" s="27">
        <f>IF(BC$1='入力'!$B$24,'入力'!$B$20,0)+IF(BC$1='入力'!$C$24,'入力'!$C$20,0)</f>
        <v/>
      </c>
      <c r="BD20" s="27">
        <f>IF(BD$1='入力'!$B$24,'入力'!$B$20,0)+IF(BD$1='入力'!$C$24,'入力'!$C$20,0)</f>
        <v/>
      </c>
      <c r="BE20" s="27">
        <f>IF(BE$1='入力'!$B$24,'入力'!$B$20,0)+IF(BE$1='入力'!$C$24,'入力'!$C$20,0)</f>
        <v/>
      </c>
      <c r="BF20" s="27">
        <f>IF(BF$1='入力'!$B$24,'入力'!$B$20,0)+IF(BF$1='入力'!$C$24,'入力'!$C$20,0)</f>
        <v/>
      </c>
      <c r="BG20" s="27">
        <f>IF(BG$1='入力'!$B$24,'入力'!$B$20,0)+IF(BG$1='入力'!$C$24,'入力'!$C$20,0)</f>
        <v/>
      </c>
      <c r="BH20" s="27">
        <f>IF(BH$1='入力'!$B$24,'入力'!$B$20,0)+IF(BH$1='入力'!$C$24,'入力'!$C$20,0)</f>
        <v/>
      </c>
      <c r="BI20" s="27">
        <f>IF(BI$1='入力'!$B$24,'入力'!$B$20,0)+IF(BI$1='入力'!$C$24,'入力'!$C$20,0)</f>
        <v/>
      </c>
      <c r="BJ20" s="27">
        <f>IF(BJ$1='入力'!$B$24,'入力'!$B$20,0)+IF(BJ$1='入力'!$C$24,'入力'!$C$20,0)</f>
        <v/>
      </c>
      <c r="BK20" s="27">
        <f>IF(BK$1='入力'!$B$24,'入力'!$B$20,0)+IF(BK$1='入力'!$C$24,'入力'!$C$20,0)</f>
        <v/>
      </c>
      <c r="BL20" s="27">
        <f>IF(BL$1='入力'!$B$24,'入力'!$B$20,0)+IF(BL$1='入力'!$C$24,'入力'!$C$20,0)</f>
        <v/>
      </c>
      <c r="BM20" s="27">
        <f>IF(BM$1='入力'!$B$24,'入力'!$B$20,0)+IF(BM$1='入力'!$C$24,'入力'!$C$20,0)</f>
        <v/>
      </c>
      <c r="BN20" s="27">
        <f>IF(BN$1='入力'!$B$24,'入力'!$B$20,0)+IF(BN$1='入力'!$C$24,'入力'!$C$20,0)</f>
        <v/>
      </c>
      <c r="BO20" s="27">
        <f>IF(BO$1='入力'!$B$24,'入力'!$B$20,0)+IF(BO$1='入力'!$C$24,'入力'!$C$20,0)</f>
        <v/>
      </c>
    </row>
    <row r="21">
      <c r="A21" s="5" t="inlineStr">
        <is>
          <t>その他の収入</t>
        </is>
      </c>
      <c r="B21" s="26">
        <f>SUM(B59:B63)</f>
        <v/>
      </c>
      <c r="C21" s="26">
        <f>SUM(C59:C63)</f>
        <v/>
      </c>
      <c r="D21" s="26">
        <f>SUM(D59:D63)</f>
        <v/>
      </c>
      <c r="E21" s="26">
        <f>SUM(E59:E63)</f>
        <v/>
      </c>
      <c r="F21" s="26">
        <f>SUM(F59:F63)</f>
        <v/>
      </c>
      <c r="G21" s="26">
        <f>SUM(G59:G63)</f>
        <v/>
      </c>
      <c r="H21" s="26">
        <f>SUM(H59:H63)</f>
        <v/>
      </c>
      <c r="I21" s="26">
        <f>SUM(I59:I63)</f>
        <v/>
      </c>
      <c r="J21" s="26">
        <f>SUM(J59:J63)</f>
        <v/>
      </c>
      <c r="K21" s="26">
        <f>SUM(K59:K63)</f>
        <v/>
      </c>
      <c r="L21" s="26">
        <f>SUM(L59:L63)</f>
        <v/>
      </c>
      <c r="M21" s="26">
        <f>SUM(M59:M63)</f>
        <v/>
      </c>
      <c r="N21" s="26">
        <f>SUM(N59:N63)</f>
        <v/>
      </c>
      <c r="O21" s="26">
        <f>SUM(O59:O63)</f>
        <v/>
      </c>
      <c r="P21" s="26">
        <f>SUM(P59:P63)</f>
        <v/>
      </c>
      <c r="Q21" s="26">
        <f>SUM(Q59:Q63)</f>
        <v/>
      </c>
      <c r="R21" s="26">
        <f>SUM(R59:R63)</f>
        <v/>
      </c>
      <c r="S21" s="26">
        <f>SUM(S59:S63)</f>
        <v/>
      </c>
      <c r="T21" s="26">
        <f>SUM(T59:T63)</f>
        <v/>
      </c>
      <c r="U21" s="26">
        <f>SUM(U59:U63)</f>
        <v/>
      </c>
      <c r="V21" s="26">
        <f>SUM(V59:V63)</f>
        <v/>
      </c>
      <c r="W21" s="26">
        <f>SUM(W59:W63)</f>
        <v/>
      </c>
      <c r="X21" s="26">
        <f>SUM(X59:X63)</f>
        <v/>
      </c>
      <c r="Y21" s="26">
        <f>SUM(Y59:Y63)</f>
        <v/>
      </c>
      <c r="Z21" s="26">
        <f>SUM(Z59:Z63)</f>
        <v/>
      </c>
      <c r="AA21" s="26">
        <f>SUM(AA59:AA63)</f>
        <v/>
      </c>
      <c r="AB21" s="26">
        <f>SUM(AB59:AB63)</f>
        <v/>
      </c>
      <c r="AC21" s="26">
        <f>SUM(AC59:AC63)</f>
        <v/>
      </c>
      <c r="AD21" s="26">
        <f>SUM(AD59:AD63)</f>
        <v/>
      </c>
      <c r="AE21" s="26">
        <f>SUM(AE59:AE63)</f>
        <v/>
      </c>
      <c r="AF21" s="26">
        <f>SUM(AF59:AF63)</f>
        <v/>
      </c>
      <c r="AG21" s="26">
        <f>SUM(AG59:AG63)</f>
        <v/>
      </c>
      <c r="AH21" s="26">
        <f>SUM(AH59:AH63)</f>
        <v/>
      </c>
      <c r="AI21" s="26">
        <f>SUM(AI59:AI63)</f>
        <v/>
      </c>
      <c r="AJ21" s="26">
        <f>SUM(AJ59:AJ63)</f>
        <v/>
      </c>
      <c r="AK21" s="26">
        <f>SUM(AK59:AK63)</f>
        <v/>
      </c>
      <c r="AL21" s="26">
        <f>SUM(AL59:AL63)</f>
        <v/>
      </c>
      <c r="AM21" s="26">
        <f>SUM(AM59:AM63)</f>
        <v/>
      </c>
      <c r="AN21" s="26">
        <f>SUM(AN59:AN63)</f>
        <v/>
      </c>
      <c r="AO21" s="26">
        <f>SUM(AO59:AO63)</f>
        <v/>
      </c>
      <c r="AP21" s="26">
        <f>SUM(AP59:AP63)</f>
        <v/>
      </c>
      <c r="AQ21" s="26">
        <f>SUM(AQ59:AQ63)</f>
        <v/>
      </c>
      <c r="AR21" s="26">
        <f>SUM(AR59:AR63)</f>
        <v/>
      </c>
      <c r="AS21" s="26">
        <f>SUM(AS59:AS63)</f>
        <v/>
      </c>
      <c r="AT21" s="26">
        <f>SUM(AT59:AT63)</f>
        <v/>
      </c>
      <c r="AU21" s="26">
        <f>SUM(AU59:AU63)</f>
        <v/>
      </c>
      <c r="AV21" s="26">
        <f>SUM(AV59:AV63)</f>
        <v/>
      </c>
      <c r="AW21" s="26">
        <f>SUM(AW59:AW63)</f>
        <v/>
      </c>
      <c r="AX21" s="26">
        <f>SUM(AX59:AX63)</f>
        <v/>
      </c>
      <c r="AY21" s="26">
        <f>SUM(AY59:AY63)</f>
        <v/>
      </c>
      <c r="AZ21" s="26">
        <f>SUM(AZ59:AZ63)</f>
        <v/>
      </c>
      <c r="BA21" s="26">
        <f>SUM(BA59:BA63)</f>
        <v/>
      </c>
      <c r="BB21" s="26">
        <f>SUM(BB59:BB63)</f>
        <v/>
      </c>
      <c r="BC21" s="26">
        <f>SUM(BC59:BC63)</f>
        <v/>
      </c>
      <c r="BD21" s="26">
        <f>SUM(BD59:BD63)</f>
        <v/>
      </c>
      <c r="BE21" s="26">
        <f>SUM(BE59:BE63)</f>
        <v/>
      </c>
      <c r="BF21" s="26">
        <f>SUM(BF59:BF63)</f>
        <v/>
      </c>
      <c r="BG21" s="26">
        <f>SUM(BG59:BG63)</f>
        <v/>
      </c>
      <c r="BH21" s="26">
        <f>SUM(BH59:BH63)</f>
        <v/>
      </c>
      <c r="BI21" s="26">
        <f>SUM(BI59:BI63)</f>
        <v/>
      </c>
      <c r="BJ21" s="26">
        <f>SUM(BJ59:BJ63)</f>
        <v/>
      </c>
      <c r="BK21" s="26">
        <f>SUM(BK59:BK63)</f>
        <v/>
      </c>
      <c r="BL21" s="26">
        <f>SUM(BL59:BL63)</f>
        <v/>
      </c>
      <c r="BM21" s="26">
        <f>SUM(BM59:BM63)</f>
        <v/>
      </c>
      <c r="BN21" s="26">
        <f>SUM(BN59:BN63)</f>
        <v/>
      </c>
      <c r="BO21" s="26">
        <f>SUM(BO59:BO63)</f>
        <v/>
      </c>
    </row>
    <row r="22">
      <c r="A22" s="3" t="inlineStr">
        <is>
          <t>■ 出るお金（物価をかける前）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0" t="n"/>
      <c r="AM22" s="10" t="n"/>
      <c r="AN22" s="10" t="n"/>
      <c r="AO22" s="10" t="n"/>
      <c r="AP22" s="10" t="n"/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10" t="n"/>
      <c r="BJ22" s="10" t="n"/>
      <c r="BK22" s="10" t="n"/>
      <c r="BL22" s="10" t="n"/>
      <c r="BM22" s="10" t="n"/>
      <c r="BN22" s="10" t="n"/>
      <c r="BO22" s="10" t="n"/>
    </row>
    <row r="23">
      <c r="A23" s="5" t="inlineStr">
        <is>
          <t>老後の割合</t>
        </is>
      </c>
      <c r="B23" s="16">
        <f>IF(B$1&gt;='入力'!$B$28,'入力'!$B$60,1)</f>
        <v/>
      </c>
      <c r="C23" s="16">
        <f>IF(C$1&gt;='入力'!$B$28,'入力'!$B$60,1)</f>
        <v/>
      </c>
      <c r="D23" s="16">
        <f>IF(D$1&gt;='入力'!$B$28,'入力'!$B$60,1)</f>
        <v/>
      </c>
      <c r="E23" s="16">
        <f>IF(E$1&gt;='入力'!$B$28,'入力'!$B$60,1)</f>
        <v/>
      </c>
      <c r="F23" s="16">
        <f>IF(F$1&gt;='入力'!$B$28,'入力'!$B$60,1)</f>
        <v/>
      </c>
      <c r="G23" s="16">
        <f>IF(G$1&gt;='入力'!$B$28,'入力'!$B$60,1)</f>
        <v/>
      </c>
      <c r="H23" s="16">
        <f>IF(H$1&gt;='入力'!$B$28,'入力'!$B$60,1)</f>
        <v/>
      </c>
      <c r="I23" s="16">
        <f>IF(I$1&gt;='入力'!$B$28,'入力'!$B$60,1)</f>
        <v/>
      </c>
      <c r="J23" s="16">
        <f>IF(J$1&gt;='入力'!$B$28,'入力'!$B$60,1)</f>
        <v/>
      </c>
      <c r="K23" s="16">
        <f>IF(K$1&gt;='入力'!$B$28,'入力'!$B$60,1)</f>
        <v/>
      </c>
      <c r="L23" s="16">
        <f>IF(L$1&gt;='入力'!$B$28,'入力'!$B$60,1)</f>
        <v/>
      </c>
      <c r="M23" s="16">
        <f>IF(M$1&gt;='入力'!$B$28,'入力'!$B$60,1)</f>
        <v/>
      </c>
      <c r="N23" s="16">
        <f>IF(N$1&gt;='入力'!$B$28,'入力'!$B$60,1)</f>
        <v/>
      </c>
      <c r="O23" s="16">
        <f>IF(O$1&gt;='入力'!$B$28,'入力'!$B$60,1)</f>
        <v/>
      </c>
      <c r="P23" s="16">
        <f>IF(P$1&gt;='入力'!$B$28,'入力'!$B$60,1)</f>
        <v/>
      </c>
      <c r="Q23" s="16">
        <f>IF(Q$1&gt;='入力'!$B$28,'入力'!$B$60,1)</f>
        <v/>
      </c>
      <c r="R23" s="16">
        <f>IF(R$1&gt;='入力'!$B$28,'入力'!$B$60,1)</f>
        <v/>
      </c>
      <c r="S23" s="16">
        <f>IF(S$1&gt;='入力'!$B$28,'入力'!$B$60,1)</f>
        <v/>
      </c>
      <c r="T23" s="16">
        <f>IF(T$1&gt;='入力'!$B$28,'入力'!$B$60,1)</f>
        <v/>
      </c>
      <c r="U23" s="16">
        <f>IF(U$1&gt;='入力'!$B$28,'入力'!$B$60,1)</f>
        <v/>
      </c>
      <c r="V23" s="16">
        <f>IF(V$1&gt;='入力'!$B$28,'入力'!$B$60,1)</f>
        <v/>
      </c>
      <c r="W23" s="16">
        <f>IF(W$1&gt;='入力'!$B$28,'入力'!$B$60,1)</f>
        <v/>
      </c>
      <c r="X23" s="16">
        <f>IF(X$1&gt;='入力'!$B$28,'入力'!$B$60,1)</f>
        <v/>
      </c>
      <c r="Y23" s="16">
        <f>IF(Y$1&gt;='入力'!$B$28,'入力'!$B$60,1)</f>
        <v/>
      </c>
      <c r="Z23" s="16">
        <f>IF(Z$1&gt;='入力'!$B$28,'入力'!$B$60,1)</f>
        <v/>
      </c>
      <c r="AA23" s="16">
        <f>IF(AA$1&gt;='入力'!$B$28,'入力'!$B$60,1)</f>
        <v/>
      </c>
      <c r="AB23" s="16">
        <f>IF(AB$1&gt;='入力'!$B$28,'入力'!$B$60,1)</f>
        <v/>
      </c>
      <c r="AC23" s="16">
        <f>IF(AC$1&gt;='入力'!$B$28,'入力'!$B$60,1)</f>
        <v/>
      </c>
      <c r="AD23" s="16">
        <f>IF(AD$1&gt;='入力'!$B$28,'入力'!$B$60,1)</f>
        <v/>
      </c>
      <c r="AE23" s="16">
        <f>IF(AE$1&gt;='入力'!$B$28,'入力'!$B$60,1)</f>
        <v/>
      </c>
      <c r="AF23" s="16">
        <f>IF(AF$1&gt;='入力'!$B$28,'入力'!$B$60,1)</f>
        <v/>
      </c>
      <c r="AG23" s="16">
        <f>IF(AG$1&gt;='入力'!$B$28,'入力'!$B$60,1)</f>
        <v/>
      </c>
      <c r="AH23" s="16">
        <f>IF(AH$1&gt;='入力'!$B$28,'入力'!$B$60,1)</f>
        <v/>
      </c>
      <c r="AI23" s="16">
        <f>IF(AI$1&gt;='入力'!$B$28,'入力'!$B$60,1)</f>
        <v/>
      </c>
      <c r="AJ23" s="16">
        <f>IF(AJ$1&gt;='入力'!$B$28,'入力'!$B$60,1)</f>
        <v/>
      </c>
      <c r="AK23" s="16">
        <f>IF(AK$1&gt;='入力'!$B$28,'入力'!$B$60,1)</f>
        <v/>
      </c>
      <c r="AL23" s="16">
        <f>IF(AL$1&gt;='入力'!$B$28,'入力'!$B$60,1)</f>
        <v/>
      </c>
      <c r="AM23" s="16">
        <f>IF(AM$1&gt;='入力'!$B$28,'入力'!$B$60,1)</f>
        <v/>
      </c>
      <c r="AN23" s="16">
        <f>IF(AN$1&gt;='入力'!$B$28,'入力'!$B$60,1)</f>
        <v/>
      </c>
      <c r="AO23" s="16">
        <f>IF(AO$1&gt;='入力'!$B$28,'入力'!$B$60,1)</f>
        <v/>
      </c>
      <c r="AP23" s="16">
        <f>IF(AP$1&gt;='入力'!$B$28,'入力'!$B$60,1)</f>
        <v/>
      </c>
      <c r="AQ23" s="16">
        <f>IF(AQ$1&gt;='入力'!$B$28,'入力'!$B$60,1)</f>
        <v/>
      </c>
      <c r="AR23" s="16">
        <f>IF(AR$1&gt;='入力'!$B$28,'入力'!$B$60,1)</f>
        <v/>
      </c>
      <c r="AS23" s="16">
        <f>IF(AS$1&gt;='入力'!$B$28,'入力'!$B$60,1)</f>
        <v/>
      </c>
      <c r="AT23" s="16">
        <f>IF(AT$1&gt;='入力'!$B$28,'入力'!$B$60,1)</f>
        <v/>
      </c>
      <c r="AU23" s="16">
        <f>IF(AU$1&gt;='入力'!$B$28,'入力'!$B$60,1)</f>
        <v/>
      </c>
      <c r="AV23" s="16">
        <f>IF(AV$1&gt;='入力'!$B$28,'入力'!$B$60,1)</f>
        <v/>
      </c>
      <c r="AW23" s="16">
        <f>IF(AW$1&gt;='入力'!$B$28,'入力'!$B$60,1)</f>
        <v/>
      </c>
      <c r="AX23" s="16">
        <f>IF(AX$1&gt;='入力'!$B$28,'入力'!$B$60,1)</f>
        <v/>
      </c>
      <c r="AY23" s="16">
        <f>IF(AY$1&gt;='入力'!$B$28,'入力'!$B$60,1)</f>
        <v/>
      </c>
      <c r="AZ23" s="16">
        <f>IF(AZ$1&gt;='入力'!$B$28,'入力'!$B$60,1)</f>
        <v/>
      </c>
      <c r="BA23" s="16">
        <f>IF(BA$1&gt;='入力'!$B$28,'入力'!$B$60,1)</f>
        <v/>
      </c>
      <c r="BB23" s="16">
        <f>IF(BB$1&gt;='入力'!$B$28,'入力'!$B$60,1)</f>
        <v/>
      </c>
      <c r="BC23" s="16">
        <f>IF(BC$1&gt;='入力'!$B$28,'入力'!$B$60,1)</f>
        <v/>
      </c>
      <c r="BD23" s="16">
        <f>IF(BD$1&gt;='入力'!$B$28,'入力'!$B$60,1)</f>
        <v/>
      </c>
      <c r="BE23" s="16">
        <f>IF(BE$1&gt;='入力'!$B$28,'入力'!$B$60,1)</f>
        <v/>
      </c>
      <c r="BF23" s="16">
        <f>IF(BF$1&gt;='入力'!$B$28,'入力'!$B$60,1)</f>
        <v/>
      </c>
      <c r="BG23" s="16">
        <f>IF(BG$1&gt;='入力'!$B$28,'入力'!$B$60,1)</f>
        <v/>
      </c>
      <c r="BH23" s="16">
        <f>IF(BH$1&gt;='入力'!$B$28,'入力'!$B$60,1)</f>
        <v/>
      </c>
      <c r="BI23" s="16">
        <f>IF(BI$1&gt;='入力'!$B$28,'入力'!$B$60,1)</f>
        <v/>
      </c>
      <c r="BJ23" s="16">
        <f>IF(BJ$1&gt;='入力'!$B$28,'入力'!$B$60,1)</f>
        <v/>
      </c>
      <c r="BK23" s="16">
        <f>IF(BK$1&gt;='入力'!$B$28,'入力'!$B$60,1)</f>
        <v/>
      </c>
      <c r="BL23" s="16">
        <f>IF(BL$1&gt;='入力'!$B$28,'入力'!$B$60,1)</f>
        <v/>
      </c>
      <c r="BM23" s="16">
        <f>IF(BM$1&gt;='入力'!$B$28,'入力'!$B$60,1)</f>
        <v/>
      </c>
      <c r="BN23" s="16">
        <f>IF(BN$1&gt;='入力'!$B$28,'入力'!$B$60,1)</f>
        <v/>
      </c>
      <c r="BO23" s="16">
        <f>IF(BO$1&gt;='入力'!$B$28,'入力'!$B$60,1)</f>
        <v/>
      </c>
    </row>
    <row r="24">
      <c r="A24" s="5" t="inlineStr">
        <is>
          <t>固定費</t>
        </is>
      </c>
      <c r="B24" s="27">
        <f>'入力'!$B$57*12*B23</f>
        <v/>
      </c>
      <c r="C24" s="27">
        <f>'入力'!$B$57*12*C23</f>
        <v/>
      </c>
      <c r="D24" s="27">
        <f>'入力'!$B$57*12*D23</f>
        <v/>
      </c>
      <c r="E24" s="27">
        <f>'入力'!$B$57*12*E23</f>
        <v/>
      </c>
      <c r="F24" s="27">
        <f>'入力'!$B$57*12*F23</f>
        <v/>
      </c>
      <c r="G24" s="27">
        <f>'入力'!$B$57*12*G23</f>
        <v/>
      </c>
      <c r="H24" s="27">
        <f>'入力'!$B$57*12*H23</f>
        <v/>
      </c>
      <c r="I24" s="27">
        <f>'入力'!$B$57*12*I23</f>
        <v/>
      </c>
      <c r="J24" s="27">
        <f>'入力'!$B$57*12*J23</f>
        <v/>
      </c>
      <c r="K24" s="27">
        <f>'入力'!$B$57*12*K23</f>
        <v/>
      </c>
      <c r="L24" s="27">
        <f>'入力'!$B$57*12*L23</f>
        <v/>
      </c>
      <c r="M24" s="27">
        <f>'入力'!$B$57*12*M23</f>
        <v/>
      </c>
      <c r="N24" s="27">
        <f>'入力'!$B$57*12*N23</f>
        <v/>
      </c>
      <c r="O24" s="27">
        <f>'入力'!$B$57*12*O23</f>
        <v/>
      </c>
      <c r="P24" s="27">
        <f>'入力'!$B$57*12*P23</f>
        <v/>
      </c>
      <c r="Q24" s="27">
        <f>'入力'!$B$57*12*Q23</f>
        <v/>
      </c>
      <c r="R24" s="27">
        <f>'入力'!$B$57*12*R23</f>
        <v/>
      </c>
      <c r="S24" s="27">
        <f>'入力'!$B$57*12*S23</f>
        <v/>
      </c>
      <c r="T24" s="27">
        <f>'入力'!$B$57*12*T23</f>
        <v/>
      </c>
      <c r="U24" s="27">
        <f>'入力'!$B$57*12*U23</f>
        <v/>
      </c>
      <c r="V24" s="27">
        <f>'入力'!$B$57*12*V23</f>
        <v/>
      </c>
      <c r="W24" s="27">
        <f>'入力'!$B$57*12*W23</f>
        <v/>
      </c>
      <c r="X24" s="27">
        <f>'入力'!$B$57*12*X23</f>
        <v/>
      </c>
      <c r="Y24" s="27">
        <f>'入力'!$B$57*12*Y23</f>
        <v/>
      </c>
      <c r="Z24" s="27">
        <f>'入力'!$B$57*12*Z23</f>
        <v/>
      </c>
      <c r="AA24" s="27">
        <f>'入力'!$B$57*12*AA23</f>
        <v/>
      </c>
      <c r="AB24" s="27">
        <f>'入力'!$B$57*12*AB23</f>
        <v/>
      </c>
      <c r="AC24" s="27">
        <f>'入力'!$B$57*12*AC23</f>
        <v/>
      </c>
      <c r="AD24" s="27">
        <f>'入力'!$B$57*12*AD23</f>
        <v/>
      </c>
      <c r="AE24" s="27">
        <f>'入力'!$B$57*12*AE23</f>
        <v/>
      </c>
      <c r="AF24" s="27">
        <f>'入力'!$B$57*12*AF23</f>
        <v/>
      </c>
      <c r="AG24" s="27">
        <f>'入力'!$B$57*12*AG23</f>
        <v/>
      </c>
      <c r="AH24" s="27">
        <f>'入力'!$B$57*12*AH23</f>
        <v/>
      </c>
      <c r="AI24" s="27">
        <f>'入力'!$B$57*12*AI23</f>
        <v/>
      </c>
      <c r="AJ24" s="27">
        <f>'入力'!$B$57*12*AJ23</f>
        <v/>
      </c>
      <c r="AK24" s="27">
        <f>'入力'!$B$57*12*AK23</f>
        <v/>
      </c>
      <c r="AL24" s="27">
        <f>'入力'!$B$57*12*AL23</f>
        <v/>
      </c>
      <c r="AM24" s="27">
        <f>'入力'!$B$57*12*AM23</f>
        <v/>
      </c>
      <c r="AN24" s="27">
        <f>'入力'!$B$57*12*AN23</f>
        <v/>
      </c>
      <c r="AO24" s="27">
        <f>'入力'!$B$57*12*AO23</f>
        <v/>
      </c>
      <c r="AP24" s="27">
        <f>'入力'!$B$57*12*AP23</f>
        <v/>
      </c>
      <c r="AQ24" s="27">
        <f>'入力'!$B$57*12*AQ23</f>
        <v/>
      </c>
      <c r="AR24" s="27">
        <f>'入力'!$B$57*12*AR23</f>
        <v/>
      </c>
      <c r="AS24" s="27">
        <f>'入力'!$B$57*12*AS23</f>
        <v/>
      </c>
      <c r="AT24" s="27">
        <f>'入力'!$B$57*12*AT23</f>
        <v/>
      </c>
      <c r="AU24" s="27">
        <f>'入力'!$B$57*12*AU23</f>
        <v/>
      </c>
      <c r="AV24" s="27">
        <f>'入力'!$B$57*12*AV23</f>
        <v/>
      </c>
      <c r="AW24" s="27">
        <f>'入力'!$B$57*12*AW23</f>
        <v/>
      </c>
      <c r="AX24" s="27">
        <f>'入力'!$B$57*12*AX23</f>
        <v/>
      </c>
      <c r="AY24" s="27">
        <f>'入力'!$B$57*12*AY23</f>
        <v/>
      </c>
      <c r="AZ24" s="27">
        <f>'入力'!$B$57*12*AZ23</f>
        <v/>
      </c>
      <c r="BA24" s="27">
        <f>'入力'!$B$57*12*BA23</f>
        <v/>
      </c>
      <c r="BB24" s="27">
        <f>'入力'!$B$57*12*BB23</f>
        <v/>
      </c>
      <c r="BC24" s="27">
        <f>'入力'!$B$57*12*BC23</f>
        <v/>
      </c>
      <c r="BD24" s="27">
        <f>'入力'!$B$57*12*BD23</f>
        <v/>
      </c>
      <c r="BE24" s="27">
        <f>'入力'!$B$57*12*BE23</f>
        <v/>
      </c>
      <c r="BF24" s="27">
        <f>'入力'!$B$57*12*BF23</f>
        <v/>
      </c>
      <c r="BG24" s="27">
        <f>'入力'!$B$57*12*BG23</f>
        <v/>
      </c>
      <c r="BH24" s="27">
        <f>'入力'!$B$57*12*BH23</f>
        <v/>
      </c>
      <c r="BI24" s="27">
        <f>'入力'!$B$57*12*BI23</f>
        <v/>
      </c>
      <c r="BJ24" s="27">
        <f>'入力'!$B$57*12*BJ23</f>
        <v/>
      </c>
      <c r="BK24" s="27">
        <f>'入力'!$B$57*12*BK23</f>
        <v/>
      </c>
      <c r="BL24" s="27">
        <f>'入力'!$B$57*12*BL23</f>
        <v/>
      </c>
      <c r="BM24" s="27">
        <f>'入力'!$B$57*12*BM23</f>
        <v/>
      </c>
      <c r="BN24" s="27">
        <f>'入力'!$B$57*12*BN23</f>
        <v/>
      </c>
      <c r="BO24" s="27">
        <f>'入力'!$B$57*12*BO23</f>
        <v/>
      </c>
    </row>
    <row r="25">
      <c r="A25" s="5" t="inlineStr">
        <is>
          <t>暮らしの費用</t>
        </is>
      </c>
      <c r="B25" s="27">
        <f>'入力'!$B$58*12*B23</f>
        <v/>
      </c>
      <c r="C25" s="27">
        <f>'入力'!$B$58*12*C23</f>
        <v/>
      </c>
      <c r="D25" s="27">
        <f>'入力'!$B$58*12*D23</f>
        <v/>
      </c>
      <c r="E25" s="27">
        <f>'入力'!$B$58*12*E23</f>
        <v/>
      </c>
      <c r="F25" s="27">
        <f>'入力'!$B$58*12*F23</f>
        <v/>
      </c>
      <c r="G25" s="27">
        <f>'入力'!$B$58*12*G23</f>
        <v/>
      </c>
      <c r="H25" s="27">
        <f>'入力'!$B$58*12*H23</f>
        <v/>
      </c>
      <c r="I25" s="27">
        <f>'入力'!$B$58*12*I23</f>
        <v/>
      </c>
      <c r="J25" s="27">
        <f>'入力'!$B$58*12*J23</f>
        <v/>
      </c>
      <c r="K25" s="27">
        <f>'入力'!$B$58*12*K23</f>
        <v/>
      </c>
      <c r="L25" s="27">
        <f>'入力'!$B$58*12*L23</f>
        <v/>
      </c>
      <c r="M25" s="27">
        <f>'入力'!$B$58*12*M23</f>
        <v/>
      </c>
      <c r="N25" s="27">
        <f>'入力'!$B$58*12*N23</f>
        <v/>
      </c>
      <c r="O25" s="27">
        <f>'入力'!$B$58*12*O23</f>
        <v/>
      </c>
      <c r="P25" s="27">
        <f>'入力'!$B$58*12*P23</f>
        <v/>
      </c>
      <c r="Q25" s="27">
        <f>'入力'!$B$58*12*Q23</f>
        <v/>
      </c>
      <c r="R25" s="27">
        <f>'入力'!$B$58*12*R23</f>
        <v/>
      </c>
      <c r="S25" s="27">
        <f>'入力'!$B$58*12*S23</f>
        <v/>
      </c>
      <c r="T25" s="27">
        <f>'入力'!$B$58*12*T23</f>
        <v/>
      </c>
      <c r="U25" s="27">
        <f>'入力'!$B$58*12*U23</f>
        <v/>
      </c>
      <c r="V25" s="27">
        <f>'入力'!$B$58*12*V23</f>
        <v/>
      </c>
      <c r="W25" s="27">
        <f>'入力'!$B$58*12*W23</f>
        <v/>
      </c>
      <c r="X25" s="27">
        <f>'入力'!$B$58*12*X23</f>
        <v/>
      </c>
      <c r="Y25" s="27">
        <f>'入力'!$B$58*12*Y23</f>
        <v/>
      </c>
      <c r="Z25" s="27">
        <f>'入力'!$B$58*12*Z23</f>
        <v/>
      </c>
      <c r="AA25" s="27">
        <f>'入力'!$B$58*12*AA23</f>
        <v/>
      </c>
      <c r="AB25" s="27">
        <f>'入力'!$B$58*12*AB23</f>
        <v/>
      </c>
      <c r="AC25" s="27">
        <f>'入力'!$B$58*12*AC23</f>
        <v/>
      </c>
      <c r="AD25" s="27">
        <f>'入力'!$B$58*12*AD23</f>
        <v/>
      </c>
      <c r="AE25" s="27">
        <f>'入力'!$B$58*12*AE23</f>
        <v/>
      </c>
      <c r="AF25" s="27">
        <f>'入力'!$B$58*12*AF23</f>
        <v/>
      </c>
      <c r="AG25" s="27">
        <f>'入力'!$B$58*12*AG23</f>
        <v/>
      </c>
      <c r="AH25" s="27">
        <f>'入力'!$B$58*12*AH23</f>
        <v/>
      </c>
      <c r="AI25" s="27">
        <f>'入力'!$B$58*12*AI23</f>
        <v/>
      </c>
      <c r="AJ25" s="27">
        <f>'入力'!$B$58*12*AJ23</f>
        <v/>
      </c>
      <c r="AK25" s="27">
        <f>'入力'!$B$58*12*AK23</f>
        <v/>
      </c>
      <c r="AL25" s="27">
        <f>'入力'!$B$58*12*AL23</f>
        <v/>
      </c>
      <c r="AM25" s="27">
        <f>'入力'!$B$58*12*AM23</f>
        <v/>
      </c>
      <c r="AN25" s="27">
        <f>'入力'!$B$58*12*AN23</f>
        <v/>
      </c>
      <c r="AO25" s="27">
        <f>'入力'!$B$58*12*AO23</f>
        <v/>
      </c>
      <c r="AP25" s="27">
        <f>'入力'!$B$58*12*AP23</f>
        <v/>
      </c>
      <c r="AQ25" s="27">
        <f>'入力'!$B$58*12*AQ23</f>
        <v/>
      </c>
      <c r="AR25" s="27">
        <f>'入力'!$B$58*12*AR23</f>
        <v/>
      </c>
      <c r="AS25" s="27">
        <f>'入力'!$B$58*12*AS23</f>
        <v/>
      </c>
      <c r="AT25" s="27">
        <f>'入力'!$B$58*12*AT23</f>
        <v/>
      </c>
      <c r="AU25" s="27">
        <f>'入力'!$B$58*12*AU23</f>
        <v/>
      </c>
      <c r="AV25" s="27">
        <f>'入力'!$B$58*12*AV23</f>
        <v/>
      </c>
      <c r="AW25" s="27">
        <f>'入力'!$B$58*12*AW23</f>
        <v/>
      </c>
      <c r="AX25" s="27">
        <f>'入力'!$B$58*12*AX23</f>
        <v/>
      </c>
      <c r="AY25" s="27">
        <f>'入力'!$B$58*12*AY23</f>
        <v/>
      </c>
      <c r="AZ25" s="27">
        <f>'入力'!$B$58*12*AZ23</f>
        <v/>
      </c>
      <c r="BA25" s="27">
        <f>'入力'!$B$58*12*BA23</f>
        <v/>
      </c>
      <c r="BB25" s="27">
        <f>'入力'!$B$58*12*BB23</f>
        <v/>
      </c>
      <c r="BC25" s="27">
        <f>'入力'!$B$58*12*BC23</f>
        <v/>
      </c>
      <c r="BD25" s="27">
        <f>'入力'!$B$58*12*BD23</f>
        <v/>
      </c>
      <c r="BE25" s="27">
        <f>'入力'!$B$58*12*BE23</f>
        <v/>
      </c>
      <c r="BF25" s="27">
        <f>'入力'!$B$58*12*BF23</f>
        <v/>
      </c>
      <c r="BG25" s="27">
        <f>'入力'!$B$58*12*BG23</f>
        <v/>
      </c>
      <c r="BH25" s="27">
        <f>'入力'!$B$58*12*BH23</f>
        <v/>
      </c>
      <c r="BI25" s="27">
        <f>'入力'!$B$58*12*BI23</f>
        <v/>
      </c>
      <c r="BJ25" s="27">
        <f>'入力'!$B$58*12*BJ23</f>
        <v/>
      </c>
      <c r="BK25" s="27">
        <f>'入力'!$B$58*12*BK23</f>
        <v/>
      </c>
      <c r="BL25" s="27">
        <f>'入力'!$B$58*12*BL23</f>
        <v/>
      </c>
      <c r="BM25" s="27">
        <f>'入力'!$B$58*12*BM23</f>
        <v/>
      </c>
      <c r="BN25" s="27">
        <f>'入力'!$B$58*12*BN23</f>
        <v/>
      </c>
      <c r="BO25" s="27">
        <f>'入力'!$B$58*12*BO23</f>
        <v/>
      </c>
    </row>
    <row r="26">
      <c r="A26" s="5" t="inlineStr">
        <is>
          <t>年に数回の出費</t>
        </is>
      </c>
      <c r="B26" s="27">
        <f>'入力'!$B$59*B23</f>
        <v/>
      </c>
      <c r="C26" s="27">
        <f>'入力'!$B$59*C23</f>
        <v/>
      </c>
      <c r="D26" s="27">
        <f>'入力'!$B$59*D23</f>
        <v/>
      </c>
      <c r="E26" s="27">
        <f>'入力'!$B$59*E23</f>
        <v/>
      </c>
      <c r="F26" s="27">
        <f>'入力'!$B$59*F23</f>
        <v/>
      </c>
      <c r="G26" s="27">
        <f>'入力'!$B$59*G23</f>
        <v/>
      </c>
      <c r="H26" s="27">
        <f>'入力'!$B$59*H23</f>
        <v/>
      </c>
      <c r="I26" s="27">
        <f>'入力'!$B$59*I23</f>
        <v/>
      </c>
      <c r="J26" s="27">
        <f>'入力'!$B$59*J23</f>
        <v/>
      </c>
      <c r="K26" s="27">
        <f>'入力'!$B$59*K23</f>
        <v/>
      </c>
      <c r="L26" s="27">
        <f>'入力'!$B$59*L23</f>
        <v/>
      </c>
      <c r="M26" s="27">
        <f>'入力'!$B$59*M23</f>
        <v/>
      </c>
      <c r="N26" s="27">
        <f>'入力'!$B$59*N23</f>
        <v/>
      </c>
      <c r="O26" s="27">
        <f>'入力'!$B$59*O23</f>
        <v/>
      </c>
      <c r="P26" s="27">
        <f>'入力'!$B$59*P23</f>
        <v/>
      </c>
      <c r="Q26" s="27">
        <f>'入力'!$B$59*Q23</f>
        <v/>
      </c>
      <c r="R26" s="27">
        <f>'入力'!$B$59*R23</f>
        <v/>
      </c>
      <c r="S26" s="27">
        <f>'入力'!$B$59*S23</f>
        <v/>
      </c>
      <c r="T26" s="27">
        <f>'入力'!$B$59*T23</f>
        <v/>
      </c>
      <c r="U26" s="27">
        <f>'入力'!$B$59*U23</f>
        <v/>
      </c>
      <c r="V26" s="27">
        <f>'入力'!$B$59*V23</f>
        <v/>
      </c>
      <c r="W26" s="27">
        <f>'入力'!$B$59*W23</f>
        <v/>
      </c>
      <c r="X26" s="27">
        <f>'入力'!$B$59*X23</f>
        <v/>
      </c>
      <c r="Y26" s="27">
        <f>'入力'!$B$59*Y23</f>
        <v/>
      </c>
      <c r="Z26" s="27">
        <f>'入力'!$B$59*Z23</f>
        <v/>
      </c>
      <c r="AA26" s="27">
        <f>'入力'!$B$59*AA23</f>
        <v/>
      </c>
      <c r="AB26" s="27">
        <f>'入力'!$B$59*AB23</f>
        <v/>
      </c>
      <c r="AC26" s="27">
        <f>'入力'!$B$59*AC23</f>
        <v/>
      </c>
      <c r="AD26" s="27">
        <f>'入力'!$B$59*AD23</f>
        <v/>
      </c>
      <c r="AE26" s="27">
        <f>'入力'!$B$59*AE23</f>
        <v/>
      </c>
      <c r="AF26" s="27">
        <f>'入力'!$B$59*AF23</f>
        <v/>
      </c>
      <c r="AG26" s="27">
        <f>'入力'!$B$59*AG23</f>
        <v/>
      </c>
      <c r="AH26" s="27">
        <f>'入力'!$B$59*AH23</f>
        <v/>
      </c>
      <c r="AI26" s="27">
        <f>'入力'!$B$59*AI23</f>
        <v/>
      </c>
      <c r="AJ26" s="27">
        <f>'入力'!$B$59*AJ23</f>
        <v/>
      </c>
      <c r="AK26" s="27">
        <f>'入力'!$B$59*AK23</f>
        <v/>
      </c>
      <c r="AL26" s="27">
        <f>'入力'!$B$59*AL23</f>
        <v/>
      </c>
      <c r="AM26" s="27">
        <f>'入力'!$B$59*AM23</f>
        <v/>
      </c>
      <c r="AN26" s="27">
        <f>'入力'!$B$59*AN23</f>
        <v/>
      </c>
      <c r="AO26" s="27">
        <f>'入力'!$B$59*AO23</f>
        <v/>
      </c>
      <c r="AP26" s="27">
        <f>'入力'!$B$59*AP23</f>
        <v/>
      </c>
      <c r="AQ26" s="27">
        <f>'入力'!$B$59*AQ23</f>
        <v/>
      </c>
      <c r="AR26" s="27">
        <f>'入力'!$B$59*AR23</f>
        <v/>
      </c>
      <c r="AS26" s="27">
        <f>'入力'!$B$59*AS23</f>
        <v/>
      </c>
      <c r="AT26" s="27">
        <f>'入力'!$B$59*AT23</f>
        <v/>
      </c>
      <c r="AU26" s="27">
        <f>'入力'!$B$59*AU23</f>
        <v/>
      </c>
      <c r="AV26" s="27">
        <f>'入力'!$B$59*AV23</f>
        <v/>
      </c>
      <c r="AW26" s="27">
        <f>'入力'!$B$59*AW23</f>
        <v/>
      </c>
      <c r="AX26" s="27">
        <f>'入力'!$B$59*AX23</f>
        <v/>
      </c>
      <c r="AY26" s="27">
        <f>'入力'!$B$59*AY23</f>
        <v/>
      </c>
      <c r="AZ26" s="27">
        <f>'入力'!$B$59*AZ23</f>
        <v/>
      </c>
      <c r="BA26" s="27">
        <f>'入力'!$B$59*BA23</f>
        <v/>
      </c>
      <c r="BB26" s="27">
        <f>'入力'!$B$59*BB23</f>
        <v/>
      </c>
      <c r="BC26" s="27">
        <f>'入力'!$B$59*BC23</f>
        <v/>
      </c>
      <c r="BD26" s="27">
        <f>'入力'!$B$59*BD23</f>
        <v/>
      </c>
      <c r="BE26" s="27">
        <f>'入力'!$B$59*BE23</f>
        <v/>
      </c>
      <c r="BF26" s="27">
        <f>'入力'!$B$59*BF23</f>
        <v/>
      </c>
      <c r="BG26" s="27">
        <f>'入力'!$B$59*BG23</f>
        <v/>
      </c>
      <c r="BH26" s="27">
        <f>'入力'!$B$59*BH23</f>
        <v/>
      </c>
      <c r="BI26" s="27">
        <f>'入力'!$B$59*BI23</f>
        <v/>
      </c>
      <c r="BJ26" s="27">
        <f>'入力'!$B$59*BJ23</f>
        <v/>
      </c>
      <c r="BK26" s="27">
        <f>'入力'!$B$59*BK23</f>
        <v/>
      </c>
      <c r="BL26" s="27">
        <f>'入力'!$B$59*BL23</f>
        <v/>
      </c>
      <c r="BM26" s="27">
        <f>'入力'!$B$59*BM23</f>
        <v/>
      </c>
      <c r="BN26" s="27">
        <f>'入力'!$B$59*BN23</f>
        <v/>
      </c>
      <c r="BO26" s="27">
        <f>'入力'!$B$59*BO23</f>
        <v/>
      </c>
    </row>
    <row r="27">
      <c r="A27" s="5" t="inlineStr">
        <is>
          <t>住まい（家賃・更新料）</t>
        </is>
      </c>
      <c r="B27" s="27">
        <f>IF('入力'!$B$63="",0,IF(('入力'!$B$64="")+(B$1&lt;='入力'!$B$64),'入力'!$B$63*12,0))+IF(('入力'!$B$65&lt;&gt;"")*('入力'!$B$67&lt;&gt;"")*(B$1&gt;='入力'!$B$67)*(('入力'!$B$64="")+(B$1&lt;='入力'!$B$64))*(ROUND((B$1-'入力'!$B$67)/MAX(1,'入力'!$B$66),0)*MAX(1,'入力'!$B$66)=(B$1-'入力'!$B$67)),'入力'!$B$65,0)</f>
        <v/>
      </c>
      <c r="C27" s="27">
        <f>IF('入力'!$B$63="",0,IF(('入力'!$B$64="")+(C$1&lt;='入力'!$B$64),'入力'!$B$63*12,0))+IF(('入力'!$B$65&lt;&gt;"")*('入力'!$B$67&lt;&gt;"")*(C$1&gt;='入力'!$B$67)*(('入力'!$B$64="")+(C$1&lt;='入力'!$B$64))*(ROUND((C$1-'入力'!$B$67)/MAX(1,'入力'!$B$66),0)*MAX(1,'入力'!$B$66)=(C$1-'入力'!$B$67)),'入力'!$B$65,0)</f>
        <v/>
      </c>
      <c r="D27" s="27">
        <f>IF('入力'!$B$63="",0,IF(('入力'!$B$64="")+(D$1&lt;='入力'!$B$64),'入力'!$B$63*12,0))+IF(('入力'!$B$65&lt;&gt;"")*('入力'!$B$67&lt;&gt;"")*(D$1&gt;='入力'!$B$67)*(('入力'!$B$64="")+(D$1&lt;='入力'!$B$64))*(ROUND((D$1-'入力'!$B$67)/MAX(1,'入力'!$B$66),0)*MAX(1,'入力'!$B$66)=(D$1-'入力'!$B$67)),'入力'!$B$65,0)</f>
        <v/>
      </c>
      <c r="E27" s="27">
        <f>IF('入力'!$B$63="",0,IF(('入力'!$B$64="")+(E$1&lt;='入力'!$B$64),'入力'!$B$63*12,0))+IF(('入力'!$B$65&lt;&gt;"")*('入力'!$B$67&lt;&gt;"")*(E$1&gt;='入力'!$B$67)*(('入力'!$B$64="")+(E$1&lt;='入力'!$B$64))*(ROUND((E$1-'入力'!$B$67)/MAX(1,'入力'!$B$66),0)*MAX(1,'入力'!$B$66)=(E$1-'入力'!$B$67)),'入力'!$B$65,0)</f>
        <v/>
      </c>
      <c r="F27" s="27">
        <f>IF('入力'!$B$63="",0,IF(('入力'!$B$64="")+(F$1&lt;='入力'!$B$64),'入力'!$B$63*12,0))+IF(('入力'!$B$65&lt;&gt;"")*('入力'!$B$67&lt;&gt;"")*(F$1&gt;='入力'!$B$67)*(('入力'!$B$64="")+(F$1&lt;='入力'!$B$64))*(ROUND((F$1-'入力'!$B$67)/MAX(1,'入力'!$B$66),0)*MAX(1,'入力'!$B$66)=(F$1-'入力'!$B$67)),'入力'!$B$65,0)</f>
        <v/>
      </c>
      <c r="G27" s="27">
        <f>IF('入力'!$B$63="",0,IF(('入力'!$B$64="")+(G$1&lt;='入力'!$B$64),'入力'!$B$63*12,0))+IF(('入力'!$B$65&lt;&gt;"")*('入力'!$B$67&lt;&gt;"")*(G$1&gt;='入力'!$B$67)*(('入力'!$B$64="")+(G$1&lt;='入力'!$B$64))*(ROUND((G$1-'入力'!$B$67)/MAX(1,'入力'!$B$66),0)*MAX(1,'入力'!$B$66)=(G$1-'入力'!$B$67)),'入力'!$B$65,0)</f>
        <v/>
      </c>
      <c r="H27" s="27">
        <f>IF('入力'!$B$63="",0,IF(('入力'!$B$64="")+(H$1&lt;='入力'!$B$64),'入力'!$B$63*12,0))+IF(('入力'!$B$65&lt;&gt;"")*('入力'!$B$67&lt;&gt;"")*(H$1&gt;='入力'!$B$67)*(('入力'!$B$64="")+(H$1&lt;='入力'!$B$64))*(ROUND((H$1-'入力'!$B$67)/MAX(1,'入力'!$B$66),0)*MAX(1,'入力'!$B$66)=(H$1-'入力'!$B$67)),'入力'!$B$65,0)</f>
        <v/>
      </c>
      <c r="I27" s="27">
        <f>IF('入力'!$B$63="",0,IF(('入力'!$B$64="")+(I$1&lt;='入力'!$B$64),'入力'!$B$63*12,0))+IF(('入力'!$B$65&lt;&gt;"")*('入力'!$B$67&lt;&gt;"")*(I$1&gt;='入力'!$B$67)*(('入力'!$B$64="")+(I$1&lt;='入力'!$B$64))*(ROUND((I$1-'入力'!$B$67)/MAX(1,'入力'!$B$66),0)*MAX(1,'入力'!$B$66)=(I$1-'入力'!$B$67)),'入力'!$B$65,0)</f>
        <v/>
      </c>
      <c r="J27" s="27">
        <f>IF('入力'!$B$63="",0,IF(('入力'!$B$64="")+(J$1&lt;='入力'!$B$64),'入力'!$B$63*12,0))+IF(('入力'!$B$65&lt;&gt;"")*('入力'!$B$67&lt;&gt;"")*(J$1&gt;='入力'!$B$67)*(('入力'!$B$64="")+(J$1&lt;='入力'!$B$64))*(ROUND((J$1-'入力'!$B$67)/MAX(1,'入力'!$B$66),0)*MAX(1,'入力'!$B$66)=(J$1-'入力'!$B$67)),'入力'!$B$65,0)</f>
        <v/>
      </c>
      <c r="K27" s="27">
        <f>IF('入力'!$B$63="",0,IF(('入力'!$B$64="")+(K$1&lt;='入力'!$B$64),'入力'!$B$63*12,0))+IF(('入力'!$B$65&lt;&gt;"")*('入力'!$B$67&lt;&gt;"")*(K$1&gt;='入力'!$B$67)*(('入力'!$B$64="")+(K$1&lt;='入力'!$B$64))*(ROUND((K$1-'入力'!$B$67)/MAX(1,'入力'!$B$66),0)*MAX(1,'入力'!$B$66)=(K$1-'入力'!$B$67)),'入力'!$B$65,0)</f>
        <v/>
      </c>
      <c r="L27" s="27">
        <f>IF('入力'!$B$63="",0,IF(('入力'!$B$64="")+(L$1&lt;='入力'!$B$64),'入力'!$B$63*12,0))+IF(('入力'!$B$65&lt;&gt;"")*('入力'!$B$67&lt;&gt;"")*(L$1&gt;='入力'!$B$67)*(('入力'!$B$64="")+(L$1&lt;='入力'!$B$64))*(ROUND((L$1-'入力'!$B$67)/MAX(1,'入力'!$B$66),0)*MAX(1,'入力'!$B$66)=(L$1-'入力'!$B$67)),'入力'!$B$65,0)</f>
        <v/>
      </c>
      <c r="M27" s="27">
        <f>IF('入力'!$B$63="",0,IF(('入力'!$B$64="")+(M$1&lt;='入力'!$B$64),'入力'!$B$63*12,0))+IF(('入力'!$B$65&lt;&gt;"")*('入力'!$B$67&lt;&gt;"")*(M$1&gt;='入力'!$B$67)*(('入力'!$B$64="")+(M$1&lt;='入力'!$B$64))*(ROUND((M$1-'入力'!$B$67)/MAX(1,'入力'!$B$66),0)*MAX(1,'入力'!$B$66)=(M$1-'入力'!$B$67)),'入力'!$B$65,0)</f>
        <v/>
      </c>
      <c r="N27" s="27">
        <f>IF('入力'!$B$63="",0,IF(('入力'!$B$64="")+(N$1&lt;='入力'!$B$64),'入力'!$B$63*12,0))+IF(('入力'!$B$65&lt;&gt;"")*('入力'!$B$67&lt;&gt;"")*(N$1&gt;='入力'!$B$67)*(('入力'!$B$64="")+(N$1&lt;='入力'!$B$64))*(ROUND((N$1-'入力'!$B$67)/MAX(1,'入力'!$B$66),0)*MAX(1,'入力'!$B$66)=(N$1-'入力'!$B$67)),'入力'!$B$65,0)</f>
        <v/>
      </c>
      <c r="O27" s="27">
        <f>IF('入力'!$B$63="",0,IF(('入力'!$B$64="")+(O$1&lt;='入力'!$B$64),'入力'!$B$63*12,0))+IF(('入力'!$B$65&lt;&gt;"")*('入力'!$B$67&lt;&gt;"")*(O$1&gt;='入力'!$B$67)*(('入力'!$B$64="")+(O$1&lt;='入力'!$B$64))*(ROUND((O$1-'入力'!$B$67)/MAX(1,'入力'!$B$66),0)*MAX(1,'入力'!$B$66)=(O$1-'入力'!$B$67)),'入力'!$B$65,0)</f>
        <v/>
      </c>
      <c r="P27" s="27">
        <f>IF('入力'!$B$63="",0,IF(('入力'!$B$64="")+(P$1&lt;='入力'!$B$64),'入力'!$B$63*12,0))+IF(('入力'!$B$65&lt;&gt;"")*('入力'!$B$67&lt;&gt;"")*(P$1&gt;='入力'!$B$67)*(('入力'!$B$64="")+(P$1&lt;='入力'!$B$64))*(ROUND((P$1-'入力'!$B$67)/MAX(1,'入力'!$B$66),0)*MAX(1,'入力'!$B$66)=(P$1-'入力'!$B$67)),'入力'!$B$65,0)</f>
        <v/>
      </c>
      <c r="Q27" s="27">
        <f>IF('入力'!$B$63="",0,IF(('入力'!$B$64="")+(Q$1&lt;='入力'!$B$64),'入力'!$B$63*12,0))+IF(('入力'!$B$65&lt;&gt;"")*('入力'!$B$67&lt;&gt;"")*(Q$1&gt;='入力'!$B$67)*(('入力'!$B$64="")+(Q$1&lt;='入力'!$B$64))*(ROUND((Q$1-'入力'!$B$67)/MAX(1,'入力'!$B$66),0)*MAX(1,'入力'!$B$66)=(Q$1-'入力'!$B$67)),'入力'!$B$65,0)</f>
        <v/>
      </c>
      <c r="R27" s="27">
        <f>IF('入力'!$B$63="",0,IF(('入力'!$B$64="")+(R$1&lt;='入力'!$B$64),'入力'!$B$63*12,0))+IF(('入力'!$B$65&lt;&gt;"")*('入力'!$B$67&lt;&gt;"")*(R$1&gt;='入力'!$B$67)*(('入力'!$B$64="")+(R$1&lt;='入力'!$B$64))*(ROUND((R$1-'入力'!$B$67)/MAX(1,'入力'!$B$66),0)*MAX(1,'入力'!$B$66)=(R$1-'入力'!$B$67)),'入力'!$B$65,0)</f>
        <v/>
      </c>
      <c r="S27" s="27">
        <f>IF('入力'!$B$63="",0,IF(('入力'!$B$64="")+(S$1&lt;='入力'!$B$64),'入力'!$B$63*12,0))+IF(('入力'!$B$65&lt;&gt;"")*('入力'!$B$67&lt;&gt;"")*(S$1&gt;='入力'!$B$67)*(('入力'!$B$64="")+(S$1&lt;='入力'!$B$64))*(ROUND((S$1-'入力'!$B$67)/MAX(1,'入力'!$B$66),0)*MAX(1,'入力'!$B$66)=(S$1-'入力'!$B$67)),'入力'!$B$65,0)</f>
        <v/>
      </c>
      <c r="T27" s="27">
        <f>IF('入力'!$B$63="",0,IF(('入力'!$B$64="")+(T$1&lt;='入力'!$B$64),'入力'!$B$63*12,0))+IF(('入力'!$B$65&lt;&gt;"")*('入力'!$B$67&lt;&gt;"")*(T$1&gt;='入力'!$B$67)*(('入力'!$B$64="")+(T$1&lt;='入力'!$B$64))*(ROUND((T$1-'入力'!$B$67)/MAX(1,'入力'!$B$66),0)*MAX(1,'入力'!$B$66)=(T$1-'入力'!$B$67)),'入力'!$B$65,0)</f>
        <v/>
      </c>
      <c r="U27" s="27">
        <f>IF('入力'!$B$63="",0,IF(('入力'!$B$64="")+(U$1&lt;='入力'!$B$64),'入力'!$B$63*12,0))+IF(('入力'!$B$65&lt;&gt;"")*('入力'!$B$67&lt;&gt;"")*(U$1&gt;='入力'!$B$67)*(('入力'!$B$64="")+(U$1&lt;='入力'!$B$64))*(ROUND((U$1-'入力'!$B$67)/MAX(1,'入力'!$B$66),0)*MAX(1,'入力'!$B$66)=(U$1-'入力'!$B$67)),'入力'!$B$65,0)</f>
        <v/>
      </c>
      <c r="V27" s="27">
        <f>IF('入力'!$B$63="",0,IF(('入力'!$B$64="")+(V$1&lt;='入力'!$B$64),'入力'!$B$63*12,0))+IF(('入力'!$B$65&lt;&gt;"")*('入力'!$B$67&lt;&gt;"")*(V$1&gt;='入力'!$B$67)*(('入力'!$B$64="")+(V$1&lt;='入力'!$B$64))*(ROUND((V$1-'入力'!$B$67)/MAX(1,'入力'!$B$66),0)*MAX(1,'入力'!$B$66)=(V$1-'入力'!$B$67)),'入力'!$B$65,0)</f>
        <v/>
      </c>
      <c r="W27" s="27">
        <f>IF('入力'!$B$63="",0,IF(('入力'!$B$64="")+(W$1&lt;='入力'!$B$64),'入力'!$B$63*12,0))+IF(('入力'!$B$65&lt;&gt;"")*('入力'!$B$67&lt;&gt;"")*(W$1&gt;='入力'!$B$67)*(('入力'!$B$64="")+(W$1&lt;='入力'!$B$64))*(ROUND((W$1-'入力'!$B$67)/MAX(1,'入力'!$B$66),0)*MAX(1,'入力'!$B$66)=(W$1-'入力'!$B$67)),'入力'!$B$65,0)</f>
        <v/>
      </c>
      <c r="X27" s="27">
        <f>IF('入力'!$B$63="",0,IF(('入力'!$B$64="")+(X$1&lt;='入力'!$B$64),'入力'!$B$63*12,0))+IF(('入力'!$B$65&lt;&gt;"")*('入力'!$B$67&lt;&gt;"")*(X$1&gt;='入力'!$B$67)*(('入力'!$B$64="")+(X$1&lt;='入力'!$B$64))*(ROUND((X$1-'入力'!$B$67)/MAX(1,'入力'!$B$66),0)*MAX(1,'入力'!$B$66)=(X$1-'入力'!$B$67)),'入力'!$B$65,0)</f>
        <v/>
      </c>
      <c r="Y27" s="27">
        <f>IF('入力'!$B$63="",0,IF(('入力'!$B$64="")+(Y$1&lt;='入力'!$B$64),'入力'!$B$63*12,0))+IF(('入力'!$B$65&lt;&gt;"")*('入力'!$B$67&lt;&gt;"")*(Y$1&gt;='入力'!$B$67)*(('入力'!$B$64="")+(Y$1&lt;='入力'!$B$64))*(ROUND((Y$1-'入力'!$B$67)/MAX(1,'入力'!$B$66),0)*MAX(1,'入力'!$B$66)=(Y$1-'入力'!$B$67)),'入力'!$B$65,0)</f>
        <v/>
      </c>
      <c r="Z27" s="27">
        <f>IF('入力'!$B$63="",0,IF(('入力'!$B$64="")+(Z$1&lt;='入力'!$B$64),'入力'!$B$63*12,0))+IF(('入力'!$B$65&lt;&gt;"")*('入力'!$B$67&lt;&gt;"")*(Z$1&gt;='入力'!$B$67)*(('入力'!$B$64="")+(Z$1&lt;='入力'!$B$64))*(ROUND((Z$1-'入力'!$B$67)/MAX(1,'入力'!$B$66),0)*MAX(1,'入力'!$B$66)=(Z$1-'入力'!$B$67)),'入力'!$B$65,0)</f>
        <v/>
      </c>
      <c r="AA27" s="27">
        <f>IF('入力'!$B$63="",0,IF(('入力'!$B$64="")+(AA$1&lt;='入力'!$B$64),'入力'!$B$63*12,0))+IF(('入力'!$B$65&lt;&gt;"")*('入力'!$B$67&lt;&gt;"")*(AA$1&gt;='入力'!$B$67)*(('入力'!$B$64="")+(AA$1&lt;='入力'!$B$64))*(ROUND((AA$1-'入力'!$B$67)/MAX(1,'入力'!$B$66),0)*MAX(1,'入力'!$B$66)=(AA$1-'入力'!$B$67)),'入力'!$B$65,0)</f>
        <v/>
      </c>
      <c r="AB27" s="27">
        <f>IF('入力'!$B$63="",0,IF(('入力'!$B$64="")+(AB$1&lt;='入力'!$B$64),'入力'!$B$63*12,0))+IF(('入力'!$B$65&lt;&gt;"")*('入力'!$B$67&lt;&gt;"")*(AB$1&gt;='入力'!$B$67)*(('入力'!$B$64="")+(AB$1&lt;='入力'!$B$64))*(ROUND((AB$1-'入力'!$B$67)/MAX(1,'入力'!$B$66),0)*MAX(1,'入力'!$B$66)=(AB$1-'入力'!$B$67)),'入力'!$B$65,0)</f>
        <v/>
      </c>
      <c r="AC27" s="27">
        <f>IF('入力'!$B$63="",0,IF(('入力'!$B$64="")+(AC$1&lt;='入力'!$B$64),'入力'!$B$63*12,0))+IF(('入力'!$B$65&lt;&gt;"")*('入力'!$B$67&lt;&gt;"")*(AC$1&gt;='入力'!$B$67)*(('入力'!$B$64="")+(AC$1&lt;='入力'!$B$64))*(ROUND((AC$1-'入力'!$B$67)/MAX(1,'入力'!$B$66),0)*MAX(1,'入力'!$B$66)=(AC$1-'入力'!$B$67)),'入力'!$B$65,0)</f>
        <v/>
      </c>
      <c r="AD27" s="27">
        <f>IF('入力'!$B$63="",0,IF(('入力'!$B$64="")+(AD$1&lt;='入力'!$B$64),'入力'!$B$63*12,0))+IF(('入力'!$B$65&lt;&gt;"")*('入力'!$B$67&lt;&gt;"")*(AD$1&gt;='入力'!$B$67)*(('入力'!$B$64="")+(AD$1&lt;='入力'!$B$64))*(ROUND((AD$1-'入力'!$B$67)/MAX(1,'入力'!$B$66),0)*MAX(1,'入力'!$B$66)=(AD$1-'入力'!$B$67)),'入力'!$B$65,0)</f>
        <v/>
      </c>
      <c r="AE27" s="27">
        <f>IF('入力'!$B$63="",0,IF(('入力'!$B$64="")+(AE$1&lt;='入力'!$B$64),'入力'!$B$63*12,0))+IF(('入力'!$B$65&lt;&gt;"")*('入力'!$B$67&lt;&gt;"")*(AE$1&gt;='入力'!$B$67)*(('入力'!$B$64="")+(AE$1&lt;='入力'!$B$64))*(ROUND((AE$1-'入力'!$B$67)/MAX(1,'入力'!$B$66),0)*MAX(1,'入力'!$B$66)=(AE$1-'入力'!$B$67)),'入力'!$B$65,0)</f>
        <v/>
      </c>
      <c r="AF27" s="27">
        <f>IF('入力'!$B$63="",0,IF(('入力'!$B$64="")+(AF$1&lt;='入力'!$B$64),'入力'!$B$63*12,0))+IF(('入力'!$B$65&lt;&gt;"")*('入力'!$B$67&lt;&gt;"")*(AF$1&gt;='入力'!$B$67)*(('入力'!$B$64="")+(AF$1&lt;='入力'!$B$64))*(ROUND((AF$1-'入力'!$B$67)/MAX(1,'入力'!$B$66),0)*MAX(1,'入力'!$B$66)=(AF$1-'入力'!$B$67)),'入力'!$B$65,0)</f>
        <v/>
      </c>
      <c r="AG27" s="27">
        <f>IF('入力'!$B$63="",0,IF(('入力'!$B$64="")+(AG$1&lt;='入力'!$B$64),'入力'!$B$63*12,0))+IF(('入力'!$B$65&lt;&gt;"")*('入力'!$B$67&lt;&gt;"")*(AG$1&gt;='入力'!$B$67)*(('入力'!$B$64="")+(AG$1&lt;='入力'!$B$64))*(ROUND((AG$1-'入力'!$B$67)/MAX(1,'入力'!$B$66),0)*MAX(1,'入力'!$B$66)=(AG$1-'入力'!$B$67)),'入力'!$B$65,0)</f>
        <v/>
      </c>
      <c r="AH27" s="27">
        <f>IF('入力'!$B$63="",0,IF(('入力'!$B$64="")+(AH$1&lt;='入力'!$B$64),'入力'!$B$63*12,0))+IF(('入力'!$B$65&lt;&gt;"")*('入力'!$B$67&lt;&gt;"")*(AH$1&gt;='入力'!$B$67)*(('入力'!$B$64="")+(AH$1&lt;='入力'!$B$64))*(ROUND((AH$1-'入力'!$B$67)/MAX(1,'入力'!$B$66),0)*MAX(1,'入力'!$B$66)=(AH$1-'入力'!$B$67)),'入力'!$B$65,0)</f>
        <v/>
      </c>
      <c r="AI27" s="27">
        <f>IF('入力'!$B$63="",0,IF(('入力'!$B$64="")+(AI$1&lt;='入力'!$B$64),'入力'!$B$63*12,0))+IF(('入力'!$B$65&lt;&gt;"")*('入力'!$B$67&lt;&gt;"")*(AI$1&gt;='入力'!$B$67)*(('入力'!$B$64="")+(AI$1&lt;='入力'!$B$64))*(ROUND((AI$1-'入力'!$B$67)/MAX(1,'入力'!$B$66),0)*MAX(1,'入力'!$B$66)=(AI$1-'入力'!$B$67)),'入力'!$B$65,0)</f>
        <v/>
      </c>
      <c r="AJ27" s="27">
        <f>IF('入力'!$B$63="",0,IF(('入力'!$B$64="")+(AJ$1&lt;='入力'!$B$64),'入力'!$B$63*12,0))+IF(('入力'!$B$65&lt;&gt;"")*('入力'!$B$67&lt;&gt;"")*(AJ$1&gt;='入力'!$B$67)*(('入力'!$B$64="")+(AJ$1&lt;='入力'!$B$64))*(ROUND((AJ$1-'入力'!$B$67)/MAX(1,'入力'!$B$66),0)*MAX(1,'入力'!$B$66)=(AJ$1-'入力'!$B$67)),'入力'!$B$65,0)</f>
        <v/>
      </c>
      <c r="AK27" s="27">
        <f>IF('入力'!$B$63="",0,IF(('入力'!$B$64="")+(AK$1&lt;='入力'!$B$64),'入力'!$B$63*12,0))+IF(('入力'!$B$65&lt;&gt;"")*('入力'!$B$67&lt;&gt;"")*(AK$1&gt;='入力'!$B$67)*(('入力'!$B$64="")+(AK$1&lt;='入力'!$B$64))*(ROUND((AK$1-'入力'!$B$67)/MAX(1,'入力'!$B$66),0)*MAX(1,'入力'!$B$66)=(AK$1-'入力'!$B$67)),'入力'!$B$65,0)</f>
        <v/>
      </c>
      <c r="AL27" s="27">
        <f>IF('入力'!$B$63="",0,IF(('入力'!$B$64="")+(AL$1&lt;='入力'!$B$64),'入力'!$B$63*12,0))+IF(('入力'!$B$65&lt;&gt;"")*('入力'!$B$67&lt;&gt;"")*(AL$1&gt;='入力'!$B$67)*(('入力'!$B$64="")+(AL$1&lt;='入力'!$B$64))*(ROUND((AL$1-'入力'!$B$67)/MAX(1,'入力'!$B$66),0)*MAX(1,'入力'!$B$66)=(AL$1-'入力'!$B$67)),'入力'!$B$65,0)</f>
        <v/>
      </c>
      <c r="AM27" s="27">
        <f>IF('入力'!$B$63="",0,IF(('入力'!$B$64="")+(AM$1&lt;='入力'!$B$64),'入力'!$B$63*12,0))+IF(('入力'!$B$65&lt;&gt;"")*('入力'!$B$67&lt;&gt;"")*(AM$1&gt;='入力'!$B$67)*(('入力'!$B$64="")+(AM$1&lt;='入力'!$B$64))*(ROUND((AM$1-'入力'!$B$67)/MAX(1,'入力'!$B$66),0)*MAX(1,'入力'!$B$66)=(AM$1-'入力'!$B$67)),'入力'!$B$65,0)</f>
        <v/>
      </c>
      <c r="AN27" s="27">
        <f>IF('入力'!$B$63="",0,IF(('入力'!$B$64="")+(AN$1&lt;='入力'!$B$64),'入力'!$B$63*12,0))+IF(('入力'!$B$65&lt;&gt;"")*('入力'!$B$67&lt;&gt;"")*(AN$1&gt;='入力'!$B$67)*(('入力'!$B$64="")+(AN$1&lt;='入力'!$B$64))*(ROUND((AN$1-'入力'!$B$67)/MAX(1,'入力'!$B$66),0)*MAX(1,'入力'!$B$66)=(AN$1-'入力'!$B$67)),'入力'!$B$65,0)</f>
        <v/>
      </c>
      <c r="AO27" s="27">
        <f>IF('入力'!$B$63="",0,IF(('入力'!$B$64="")+(AO$1&lt;='入力'!$B$64),'入力'!$B$63*12,0))+IF(('入力'!$B$65&lt;&gt;"")*('入力'!$B$67&lt;&gt;"")*(AO$1&gt;='入力'!$B$67)*(('入力'!$B$64="")+(AO$1&lt;='入力'!$B$64))*(ROUND((AO$1-'入力'!$B$67)/MAX(1,'入力'!$B$66),0)*MAX(1,'入力'!$B$66)=(AO$1-'入力'!$B$67)),'入力'!$B$65,0)</f>
        <v/>
      </c>
      <c r="AP27" s="27">
        <f>IF('入力'!$B$63="",0,IF(('入力'!$B$64="")+(AP$1&lt;='入力'!$B$64),'入力'!$B$63*12,0))+IF(('入力'!$B$65&lt;&gt;"")*('入力'!$B$67&lt;&gt;"")*(AP$1&gt;='入力'!$B$67)*(('入力'!$B$64="")+(AP$1&lt;='入力'!$B$64))*(ROUND((AP$1-'入力'!$B$67)/MAX(1,'入力'!$B$66),0)*MAX(1,'入力'!$B$66)=(AP$1-'入力'!$B$67)),'入力'!$B$65,0)</f>
        <v/>
      </c>
      <c r="AQ27" s="27">
        <f>IF('入力'!$B$63="",0,IF(('入力'!$B$64="")+(AQ$1&lt;='入力'!$B$64),'入力'!$B$63*12,0))+IF(('入力'!$B$65&lt;&gt;"")*('入力'!$B$67&lt;&gt;"")*(AQ$1&gt;='入力'!$B$67)*(('入力'!$B$64="")+(AQ$1&lt;='入力'!$B$64))*(ROUND((AQ$1-'入力'!$B$67)/MAX(1,'入力'!$B$66),0)*MAX(1,'入力'!$B$66)=(AQ$1-'入力'!$B$67)),'入力'!$B$65,0)</f>
        <v/>
      </c>
      <c r="AR27" s="27">
        <f>IF('入力'!$B$63="",0,IF(('入力'!$B$64="")+(AR$1&lt;='入力'!$B$64),'入力'!$B$63*12,0))+IF(('入力'!$B$65&lt;&gt;"")*('入力'!$B$67&lt;&gt;"")*(AR$1&gt;='入力'!$B$67)*(('入力'!$B$64="")+(AR$1&lt;='入力'!$B$64))*(ROUND((AR$1-'入力'!$B$67)/MAX(1,'入力'!$B$66),0)*MAX(1,'入力'!$B$66)=(AR$1-'入力'!$B$67)),'入力'!$B$65,0)</f>
        <v/>
      </c>
      <c r="AS27" s="27">
        <f>IF('入力'!$B$63="",0,IF(('入力'!$B$64="")+(AS$1&lt;='入力'!$B$64),'入力'!$B$63*12,0))+IF(('入力'!$B$65&lt;&gt;"")*('入力'!$B$67&lt;&gt;"")*(AS$1&gt;='入力'!$B$67)*(('入力'!$B$64="")+(AS$1&lt;='入力'!$B$64))*(ROUND((AS$1-'入力'!$B$67)/MAX(1,'入力'!$B$66),0)*MAX(1,'入力'!$B$66)=(AS$1-'入力'!$B$67)),'入力'!$B$65,0)</f>
        <v/>
      </c>
      <c r="AT27" s="27">
        <f>IF('入力'!$B$63="",0,IF(('入力'!$B$64="")+(AT$1&lt;='入力'!$B$64),'入力'!$B$63*12,0))+IF(('入力'!$B$65&lt;&gt;"")*('入力'!$B$67&lt;&gt;"")*(AT$1&gt;='入力'!$B$67)*(('入力'!$B$64="")+(AT$1&lt;='入力'!$B$64))*(ROUND((AT$1-'入力'!$B$67)/MAX(1,'入力'!$B$66),0)*MAX(1,'入力'!$B$66)=(AT$1-'入力'!$B$67)),'入力'!$B$65,0)</f>
        <v/>
      </c>
      <c r="AU27" s="27">
        <f>IF('入力'!$B$63="",0,IF(('入力'!$B$64="")+(AU$1&lt;='入力'!$B$64),'入力'!$B$63*12,0))+IF(('入力'!$B$65&lt;&gt;"")*('入力'!$B$67&lt;&gt;"")*(AU$1&gt;='入力'!$B$67)*(('入力'!$B$64="")+(AU$1&lt;='入力'!$B$64))*(ROUND((AU$1-'入力'!$B$67)/MAX(1,'入力'!$B$66),0)*MAX(1,'入力'!$B$66)=(AU$1-'入力'!$B$67)),'入力'!$B$65,0)</f>
        <v/>
      </c>
      <c r="AV27" s="27">
        <f>IF('入力'!$B$63="",0,IF(('入力'!$B$64="")+(AV$1&lt;='入力'!$B$64),'入力'!$B$63*12,0))+IF(('入力'!$B$65&lt;&gt;"")*('入力'!$B$67&lt;&gt;"")*(AV$1&gt;='入力'!$B$67)*(('入力'!$B$64="")+(AV$1&lt;='入力'!$B$64))*(ROUND((AV$1-'入力'!$B$67)/MAX(1,'入力'!$B$66),0)*MAX(1,'入力'!$B$66)=(AV$1-'入力'!$B$67)),'入力'!$B$65,0)</f>
        <v/>
      </c>
      <c r="AW27" s="27">
        <f>IF('入力'!$B$63="",0,IF(('入力'!$B$64="")+(AW$1&lt;='入力'!$B$64),'入力'!$B$63*12,0))+IF(('入力'!$B$65&lt;&gt;"")*('入力'!$B$67&lt;&gt;"")*(AW$1&gt;='入力'!$B$67)*(('入力'!$B$64="")+(AW$1&lt;='入力'!$B$64))*(ROUND((AW$1-'入力'!$B$67)/MAX(1,'入力'!$B$66),0)*MAX(1,'入力'!$B$66)=(AW$1-'入力'!$B$67)),'入力'!$B$65,0)</f>
        <v/>
      </c>
      <c r="AX27" s="27">
        <f>IF('入力'!$B$63="",0,IF(('入力'!$B$64="")+(AX$1&lt;='入力'!$B$64),'入力'!$B$63*12,0))+IF(('入力'!$B$65&lt;&gt;"")*('入力'!$B$67&lt;&gt;"")*(AX$1&gt;='入力'!$B$67)*(('入力'!$B$64="")+(AX$1&lt;='入力'!$B$64))*(ROUND((AX$1-'入力'!$B$67)/MAX(1,'入力'!$B$66),0)*MAX(1,'入力'!$B$66)=(AX$1-'入力'!$B$67)),'入力'!$B$65,0)</f>
        <v/>
      </c>
      <c r="AY27" s="27">
        <f>IF('入力'!$B$63="",0,IF(('入力'!$B$64="")+(AY$1&lt;='入力'!$B$64),'入力'!$B$63*12,0))+IF(('入力'!$B$65&lt;&gt;"")*('入力'!$B$67&lt;&gt;"")*(AY$1&gt;='入力'!$B$67)*(('入力'!$B$64="")+(AY$1&lt;='入力'!$B$64))*(ROUND((AY$1-'入力'!$B$67)/MAX(1,'入力'!$B$66),0)*MAX(1,'入力'!$B$66)=(AY$1-'入力'!$B$67)),'入力'!$B$65,0)</f>
        <v/>
      </c>
      <c r="AZ27" s="27">
        <f>IF('入力'!$B$63="",0,IF(('入力'!$B$64="")+(AZ$1&lt;='入力'!$B$64),'入力'!$B$63*12,0))+IF(('入力'!$B$65&lt;&gt;"")*('入力'!$B$67&lt;&gt;"")*(AZ$1&gt;='入力'!$B$67)*(('入力'!$B$64="")+(AZ$1&lt;='入力'!$B$64))*(ROUND((AZ$1-'入力'!$B$67)/MAX(1,'入力'!$B$66),0)*MAX(1,'入力'!$B$66)=(AZ$1-'入力'!$B$67)),'入力'!$B$65,0)</f>
        <v/>
      </c>
      <c r="BA27" s="27">
        <f>IF('入力'!$B$63="",0,IF(('入力'!$B$64="")+(BA$1&lt;='入力'!$B$64),'入力'!$B$63*12,0))+IF(('入力'!$B$65&lt;&gt;"")*('入力'!$B$67&lt;&gt;"")*(BA$1&gt;='入力'!$B$67)*(('入力'!$B$64="")+(BA$1&lt;='入力'!$B$64))*(ROUND((BA$1-'入力'!$B$67)/MAX(1,'入力'!$B$66),0)*MAX(1,'入力'!$B$66)=(BA$1-'入力'!$B$67)),'入力'!$B$65,0)</f>
        <v/>
      </c>
      <c r="BB27" s="27">
        <f>IF('入力'!$B$63="",0,IF(('入力'!$B$64="")+(BB$1&lt;='入力'!$B$64),'入力'!$B$63*12,0))+IF(('入力'!$B$65&lt;&gt;"")*('入力'!$B$67&lt;&gt;"")*(BB$1&gt;='入力'!$B$67)*(('入力'!$B$64="")+(BB$1&lt;='入力'!$B$64))*(ROUND((BB$1-'入力'!$B$67)/MAX(1,'入力'!$B$66),0)*MAX(1,'入力'!$B$66)=(BB$1-'入力'!$B$67)),'入力'!$B$65,0)</f>
        <v/>
      </c>
      <c r="BC27" s="27">
        <f>IF('入力'!$B$63="",0,IF(('入力'!$B$64="")+(BC$1&lt;='入力'!$B$64),'入力'!$B$63*12,0))+IF(('入力'!$B$65&lt;&gt;"")*('入力'!$B$67&lt;&gt;"")*(BC$1&gt;='入力'!$B$67)*(('入力'!$B$64="")+(BC$1&lt;='入力'!$B$64))*(ROUND((BC$1-'入力'!$B$67)/MAX(1,'入力'!$B$66),0)*MAX(1,'入力'!$B$66)=(BC$1-'入力'!$B$67)),'入力'!$B$65,0)</f>
        <v/>
      </c>
      <c r="BD27" s="27">
        <f>IF('入力'!$B$63="",0,IF(('入力'!$B$64="")+(BD$1&lt;='入力'!$B$64),'入力'!$B$63*12,0))+IF(('入力'!$B$65&lt;&gt;"")*('入力'!$B$67&lt;&gt;"")*(BD$1&gt;='入力'!$B$67)*(('入力'!$B$64="")+(BD$1&lt;='入力'!$B$64))*(ROUND((BD$1-'入力'!$B$67)/MAX(1,'入力'!$B$66),0)*MAX(1,'入力'!$B$66)=(BD$1-'入力'!$B$67)),'入力'!$B$65,0)</f>
        <v/>
      </c>
      <c r="BE27" s="27">
        <f>IF('入力'!$B$63="",0,IF(('入力'!$B$64="")+(BE$1&lt;='入力'!$B$64),'入力'!$B$63*12,0))+IF(('入力'!$B$65&lt;&gt;"")*('入力'!$B$67&lt;&gt;"")*(BE$1&gt;='入力'!$B$67)*(('入力'!$B$64="")+(BE$1&lt;='入力'!$B$64))*(ROUND((BE$1-'入力'!$B$67)/MAX(1,'入力'!$B$66),0)*MAX(1,'入力'!$B$66)=(BE$1-'入力'!$B$67)),'入力'!$B$65,0)</f>
        <v/>
      </c>
      <c r="BF27" s="27">
        <f>IF('入力'!$B$63="",0,IF(('入力'!$B$64="")+(BF$1&lt;='入力'!$B$64),'入力'!$B$63*12,0))+IF(('入力'!$B$65&lt;&gt;"")*('入力'!$B$67&lt;&gt;"")*(BF$1&gt;='入力'!$B$67)*(('入力'!$B$64="")+(BF$1&lt;='入力'!$B$64))*(ROUND((BF$1-'入力'!$B$67)/MAX(1,'入力'!$B$66),0)*MAX(1,'入力'!$B$66)=(BF$1-'入力'!$B$67)),'入力'!$B$65,0)</f>
        <v/>
      </c>
      <c r="BG27" s="27">
        <f>IF('入力'!$B$63="",0,IF(('入力'!$B$64="")+(BG$1&lt;='入力'!$B$64),'入力'!$B$63*12,0))+IF(('入力'!$B$65&lt;&gt;"")*('入力'!$B$67&lt;&gt;"")*(BG$1&gt;='入力'!$B$67)*(('入力'!$B$64="")+(BG$1&lt;='入力'!$B$64))*(ROUND((BG$1-'入力'!$B$67)/MAX(1,'入力'!$B$66),0)*MAX(1,'入力'!$B$66)=(BG$1-'入力'!$B$67)),'入力'!$B$65,0)</f>
        <v/>
      </c>
      <c r="BH27" s="27">
        <f>IF('入力'!$B$63="",0,IF(('入力'!$B$64="")+(BH$1&lt;='入力'!$B$64),'入力'!$B$63*12,0))+IF(('入力'!$B$65&lt;&gt;"")*('入力'!$B$67&lt;&gt;"")*(BH$1&gt;='入力'!$B$67)*(('入力'!$B$64="")+(BH$1&lt;='入力'!$B$64))*(ROUND((BH$1-'入力'!$B$67)/MAX(1,'入力'!$B$66),0)*MAX(1,'入力'!$B$66)=(BH$1-'入力'!$B$67)),'入力'!$B$65,0)</f>
        <v/>
      </c>
      <c r="BI27" s="27">
        <f>IF('入力'!$B$63="",0,IF(('入力'!$B$64="")+(BI$1&lt;='入力'!$B$64),'入力'!$B$63*12,0))+IF(('入力'!$B$65&lt;&gt;"")*('入力'!$B$67&lt;&gt;"")*(BI$1&gt;='入力'!$B$67)*(('入力'!$B$64="")+(BI$1&lt;='入力'!$B$64))*(ROUND((BI$1-'入力'!$B$67)/MAX(1,'入力'!$B$66),0)*MAX(1,'入力'!$B$66)=(BI$1-'入力'!$B$67)),'入力'!$B$65,0)</f>
        <v/>
      </c>
      <c r="BJ27" s="27">
        <f>IF('入力'!$B$63="",0,IF(('入力'!$B$64="")+(BJ$1&lt;='入力'!$B$64),'入力'!$B$63*12,0))+IF(('入力'!$B$65&lt;&gt;"")*('入力'!$B$67&lt;&gt;"")*(BJ$1&gt;='入力'!$B$67)*(('入力'!$B$64="")+(BJ$1&lt;='入力'!$B$64))*(ROUND((BJ$1-'入力'!$B$67)/MAX(1,'入力'!$B$66),0)*MAX(1,'入力'!$B$66)=(BJ$1-'入力'!$B$67)),'入力'!$B$65,0)</f>
        <v/>
      </c>
      <c r="BK27" s="27">
        <f>IF('入力'!$B$63="",0,IF(('入力'!$B$64="")+(BK$1&lt;='入力'!$B$64),'入力'!$B$63*12,0))+IF(('入力'!$B$65&lt;&gt;"")*('入力'!$B$67&lt;&gt;"")*(BK$1&gt;='入力'!$B$67)*(('入力'!$B$64="")+(BK$1&lt;='入力'!$B$64))*(ROUND((BK$1-'入力'!$B$67)/MAX(1,'入力'!$B$66),0)*MAX(1,'入力'!$B$66)=(BK$1-'入力'!$B$67)),'入力'!$B$65,0)</f>
        <v/>
      </c>
      <c r="BL27" s="27">
        <f>IF('入力'!$B$63="",0,IF(('入力'!$B$64="")+(BL$1&lt;='入力'!$B$64),'入力'!$B$63*12,0))+IF(('入力'!$B$65&lt;&gt;"")*('入力'!$B$67&lt;&gt;"")*(BL$1&gt;='入力'!$B$67)*(('入力'!$B$64="")+(BL$1&lt;='入力'!$B$64))*(ROUND((BL$1-'入力'!$B$67)/MAX(1,'入力'!$B$66),0)*MAX(1,'入力'!$B$66)=(BL$1-'入力'!$B$67)),'入力'!$B$65,0)</f>
        <v/>
      </c>
      <c r="BM27" s="27">
        <f>IF('入力'!$B$63="",0,IF(('入力'!$B$64="")+(BM$1&lt;='入力'!$B$64),'入力'!$B$63*12,0))+IF(('入力'!$B$65&lt;&gt;"")*('入力'!$B$67&lt;&gt;"")*(BM$1&gt;='入力'!$B$67)*(('入力'!$B$64="")+(BM$1&lt;='入力'!$B$64))*(ROUND((BM$1-'入力'!$B$67)/MAX(1,'入力'!$B$66),0)*MAX(1,'入力'!$B$66)=(BM$1-'入力'!$B$67)),'入力'!$B$65,0)</f>
        <v/>
      </c>
      <c r="BN27" s="27">
        <f>IF('入力'!$B$63="",0,IF(('入力'!$B$64="")+(BN$1&lt;='入力'!$B$64),'入力'!$B$63*12,0))+IF(('入力'!$B$65&lt;&gt;"")*('入力'!$B$67&lt;&gt;"")*(BN$1&gt;='入力'!$B$67)*(('入力'!$B$64="")+(BN$1&lt;='入力'!$B$64))*(ROUND((BN$1-'入力'!$B$67)/MAX(1,'入力'!$B$66),0)*MAX(1,'入力'!$B$66)=(BN$1-'入力'!$B$67)),'入力'!$B$65,0)</f>
        <v/>
      </c>
      <c r="BO27" s="27">
        <f>IF('入力'!$B$63="",0,IF(('入力'!$B$64="")+(BO$1&lt;='入力'!$B$64),'入力'!$B$63*12,0))+IF(('入力'!$B$65&lt;&gt;"")*('入力'!$B$67&lt;&gt;"")*(BO$1&gt;='入力'!$B$67)*(('入力'!$B$64="")+(BO$1&lt;='入力'!$B$64))*(ROUND((BO$1-'入力'!$B$67)/MAX(1,'入力'!$B$66),0)*MAX(1,'入力'!$B$66)=(BO$1-'入力'!$B$67)),'入力'!$B$65,0)</f>
        <v/>
      </c>
    </row>
    <row r="28">
      <c r="A28" s="5" t="inlineStr">
        <is>
          <t>1人目の教育費</t>
        </is>
      </c>
      <c r="B28" s="27">
        <f>IF('入力'!$B$46="",0,(3*IF((B$1-1-'入力'!$B$46&lt;-1)+(B$1-1-'入力'!$B$46&gt;27),0,INDEX('しくみ_教育費'!$C$3:$C$31,B$1-1-'入力'!$B$46+2))+9*IF((B$1-'入力'!$B$46&lt;-1)+(B$1-'入力'!$B$46&gt;27),0,INDEX('しくみ_教育費'!$C$3:$C$31,B$1-'入力'!$B$46+2)))/12+(B$1-'入力'!$B$46=18)*'しくみ_教育費'!$C$32)</f>
        <v/>
      </c>
      <c r="C28" s="27">
        <f>IF('入力'!$B$46="",0,(3*IF((C$1-1-'入力'!$B$46&lt;-1)+(C$1-1-'入力'!$B$46&gt;27),0,INDEX('しくみ_教育費'!$C$3:$C$31,C$1-1-'入力'!$B$46+2))+9*IF((C$1-'入力'!$B$46&lt;-1)+(C$1-'入力'!$B$46&gt;27),0,INDEX('しくみ_教育費'!$C$3:$C$31,C$1-'入力'!$B$46+2)))/12+(C$1-'入力'!$B$46=18)*'しくみ_教育費'!$C$32)</f>
        <v/>
      </c>
      <c r="D28" s="27">
        <f>IF('入力'!$B$46="",0,(3*IF((D$1-1-'入力'!$B$46&lt;-1)+(D$1-1-'入力'!$B$46&gt;27),0,INDEX('しくみ_教育費'!$C$3:$C$31,D$1-1-'入力'!$B$46+2))+9*IF((D$1-'入力'!$B$46&lt;-1)+(D$1-'入力'!$B$46&gt;27),0,INDEX('しくみ_教育費'!$C$3:$C$31,D$1-'入力'!$B$46+2)))/12+(D$1-'入力'!$B$46=18)*'しくみ_教育費'!$C$32)</f>
        <v/>
      </c>
      <c r="E28" s="27">
        <f>IF('入力'!$B$46="",0,(3*IF((E$1-1-'入力'!$B$46&lt;-1)+(E$1-1-'入力'!$B$46&gt;27),0,INDEX('しくみ_教育費'!$C$3:$C$31,E$1-1-'入力'!$B$46+2))+9*IF((E$1-'入力'!$B$46&lt;-1)+(E$1-'入力'!$B$46&gt;27),0,INDEX('しくみ_教育費'!$C$3:$C$31,E$1-'入力'!$B$46+2)))/12+(E$1-'入力'!$B$46=18)*'しくみ_教育費'!$C$32)</f>
        <v/>
      </c>
      <c r="F28" s="27">
        <f>IF('入力'!$B$46="",0,(3*IF((F$1-1-'入力'!$B$46&lt;-1)+(F$1-1-'入力'!$B$46&gt;27),0,INDEX('しくみ_教育費'!$C$3:$C$31,F$1-1-'入力'!$B$46+2))+9*IF((F$1-'入力'!$B$46&lt;-1)+(F$1-'入力'!$B$46&gt;27),0,INDEX('しくみ_教育費'!$C$3:$C$31,F$1-'入力'!$B$46+2)))/12+(F$1-'入力'!$B$46=18)*'しくみ_教育費'!$C$32)</f>
        <v/>
      </c>
      <c r="G28" s="27">
        <f>IF('入力'!$B$46="",0,(3*IF((G$1-1-'入力'!$B$46&lt;-1)+(G$1-1-'入力'!$B$46&gt;27),0,INDEX('しくみ_教育費'!$C$3:$C$31,G$1-1-'入力'!$B$46+2))+9*IF((G$1-'入力'!$B$46&lt;-1)+(G$1-'入力'!$B$46&gt;27),0,INDEX('しくみ_教育費'!$C$3:$C$31,G$1-'入力'!$B$46+2)))/12+(G$1-'入力'!$B$46=18)*'しくみ_教育費'!$C$32)</f>
        <v/>
      </c>
      <c r="H28" s="27">
        <f>IF('入力'!$B$46="",0,(3*IF((H$1-1-'入力'!$B$46&lt;-1)+(H$1-1-'入力'!$B$46&gt;27),0,INDEX('しくみ_教育費'!$C$3:$C$31,H$1-1-'入力'!$B$46+2))+9*IF((H$1-'入力'!$B$46&lt;-1)+(H$1-'入力'!$B$46&gt;27),0,INDEX('しくみ_教育費'!$C$3:$C$31,H$1-'入力'!$B$46+2)))/12+(H$1-'入力'!$B$46=18)*'しくみ_教育費'!$C$32)</f>
        <v/>
      </c>
      <c r="I28" s="27">
        <f>IF('入力'!$B$46="",0,(3*IF((I$1-1-'入力'!$B$46&lt;-1)+(I$1-1-'入力'!$B$46&gt;27),0,INDEX('しくみ_教育費'!$C$3:$C$31,I$1-1-'入力'!$B$46+2))+9*IF((I$1-'入力'!$B$46&lt;-1)+(I$1-'入力'!$B$46&gt;27),0,INDEX('しくみ_教育費'!$C$3:$C$31,I$1-'入力'!$B$46+2)))/12+(I$1-'入力'!$B$46=18)*'しくみ_教育費'!$C$32)</f>
        <v/>
      </c>
      <c r="J28" s="27">
        <f>IF('入力'!$B$46="",0,(3*IF((J$1-1-'入力'!$B$46&lt;-1)+(J$1-1-'入力'!$B$46&gt;27),0,INDEX('しくみ_教育費'!$C$3:$C$31,J$1-1-'入力'!$B$46+2))+9*IF((J$1-'入力'!$B$46&lt;-1)+(J$1-'入力'!$B$46&gt;27),0,INDEX('しくみ_教育費'!$C$3:$C$31,J$1-'入力'!$B$46+2)))/12+(J$1-'入力'!$B$46=18)*'しくみ_教育費'!$C$32)</f>
        <v/>
      </c>
      <c r="K28" s="27">
        <f>IF('入力'!$B$46="",0,(3*IF((K$1-1-'入力'!$B$46&lt;-1)+(K$1-1-'入力'!$B$46&gt;27),0,INDEX('しくみ_教育費'!$C$3:$C$31,K$1-1-'入力'!$B$46+2))+9*IF((K$1-'入力'!$B$46&lt;-1)+(K$1-'入力'!$B$46&gt;27),0,INDEX('しくみ_教育費'!$C$3:$C$31,K$1-'入力'!$B$46+2)))/12+(K$1-'入力'!$B$46=18)*'しくみ_教育費'!$C$32)</f>
        <v/>
      </c>
      <c r="L28" s="27">
        <f>IF('入力'!$B$46="",0,(3*IF((L$1-1-'入力'!$B$46&lt;-1)+(L$1-1-'入力'!$B$46&gt;27),0,INDEX('しくみ_教育費'!$C$3:$C$31,L$1-1-'入力'!$B$46+2))+9*IF((L$1-'入力'!$B$46&lt;-1)+(L$1-'入力'!$B$46&gt;27),0,INDEX('しくみ_教育費'!$C$3:$C$31,L$1-'入力'!$B$46+2)))/12+(L$1-'入力'!$B$46=18)*'しくみ_教育費'!$C$32)</f>
        <v/>
      </c>
      <c r="M28" s="27">
        <f>IF('入力'!$B$46="",0,(3*IF((M$1-1-'入力'!$B$46&lt;-1)+(M$1-1-'入力'!$B$46&gt;27),0,INDEX('しくみ_教育費'!$C$3:$C$31,M$1-1-'入力'!$B$46+2))+9*IF((M$1-'入力'!$B$46&lt;-1)+(M$1-'入力'!$B$46&gt;27),0,INDEX('しくみ_教育費'!$C$3:$C$31,M$1-'入力'!$B$46+2)))/12+(M$1-'入力'!$B$46=18)*'しくみ_教育費'!$C$32)</f>
        <v/>
      </c>
      <c r="N28" s="27">
        <f>IF('入力'!$B$46="",0,(3*IF((N$1-1-'入力'!$B$46&lt;-1)+(N$1-1-'入力'!$B$46&gt;27),0,INDEX('しくみ_教育費'!$C$3:$C$31,N$1-1-'入力'!$B$46+2))+9*IF((N$1-'入力'!$B$46&lt;-1)+(N$1-'入力'!$B$46&gt;27),0,INDEX('しくみ_教育費'!$C$3:$C$31,N$1-'入力'!$B$46+2)))/12+(N$1-'入力'!$B$46=18)*'しくみ_教育費'!$C$32)</f>
        <v/>
      </c>
      <c r="O28" s="27">
        <f>IF('入力'!$B$46="",0,(3*IF((O$1-1-'入力'!$B$46&lt;-1)+(O$1-1-'入力'!$B$46&gt;27),0,INDEX('しくみ_教育費'!$C$3:$C$31,O$1-1-'入力'!$B$46+2))+9*IF((O$1-'入力'!$B$46&lt;-1)+(O$1-'入力'!$B$46&gt;27),0,INDEX('しくみ_教育費'!$C$3:$C$31,O$1-'入力'!$B$46+2)))/12+(O$1-'入力'!$B$46=18)*'しくみ_教育費'!$C$32)</f>
        <v/>
      </c>
      <c r="P28" s="27">
        <f>IF('入力'!$B$46="",0,(3*IF((P$1-1-'入力'!$B$46&lt;-1)+(P$1-1-'入力'!$B$46&gt;27),0,INDEX('しくみ_教育費'!$C$3:$C$31,P$1-1-'入力'!$B$46+2))+9*IF((P$1-'入力'!$B$46&lt;-1)+(P$1-'入力'!$B$46&gt;27),0,INDEX('しくみ_教育費'!$C$3:$C$31,P$1-'入力'!$B$46+2)))/12+(P$1-'入力'!$B$46=18)*'しくみ_教育費'!$C$32)</f>
        <v/>
      </c>
      <c r="Q28" s="27">
        <f>IF('入力'!$B$46="",0,(3*IF((Q$1-1-'入力'!$B$46&lt;-1)+(Q$1-1-'入力'!$B$46&gt;27),0,INDEX('しくみ_教育費'!$C$3:$C$31,Q$1-1-'入力'!$B$46+2))+9*IF((Q$1-'入力'!$B$46&lt;-1)+(Q$1-'入力'!$B$46&gt;27),0,INDEX('しくみ_教育費'!$C$3:$C$31,Q$1-'入力'!$B$46+2)))/12+(Q$1-'入力'!$B$46=18)*'しくみ_教育費'!$C$32)</f>
        <v/>
      </c>
      <c r="R28" s="27">
        <f>IF('入力'!$B$46="",0,(3*IF((R$1-1-'入力'!$B$46&lt;-1)+(R$1-1-'入力'!$B$46&gt;27),0,INDEX('しくみ_教育費'!$C$3:$C$31,R$1-1-'入力'!$B$46+2))+9*IF((R$1-'入力'!$B$46&lt;-1)+(R$1-'入力'!$B$46&gt;27),0,INDEX('しくみ_教育費'!$C$3:$C$31,R$1-'入力'!$B$46+2)))/12+(R$1-'入力'!$B$46=18)*'しくみ_教育費'!$C$32)</f>
        <v/>
      </c>
      <c r="S28" s="27">
        <f>IF('入力'!$B$46="",0,(3*IF((S$1-1-'入力'!$B$46&lt;-1)+(S$1-1-'入力'!$B$46&gt;27),0,INDEX('しくみ_教育費'!$C$3:$C$31,S$1-1-'入力'!$B$46+2))+9*IF((S$1-'入力'!$B$46&lt;-1)+(S$1-'入力'!$B$46&gt;27),0,INDEX('しくみ_教育費'!$C$3:$C$31,S$1-'入力'!$B$46+2)))/12+(S$1-'入力'!$B$46=18)*'しくみ_教育費'!$C$32)</f>
        <v/>
      </c>
      <c r="T28" s="27">
        <f>IF('入力'!$B$46="",0,(3*IF((T$1-1-'入力'!$B$46&lt;-1)+(T$1-1-'入力'!$B$46&gt;27),0,INDEX('しくみ_教育費'!$C$3:$C$31,T$1-1-'入力'!$B$46+2))+9*IF((T$1-'入力'!$B$46&lt;-1)+(T$1-'入力'!$B$46&gt;27),0,INDEX('しくみ_教育費'!$C$3:$C$31,T$1-'入力'!$B$46+2)))/12+(T$1-'入力'!$B$46=18)*'しくみ_教育費'!$C$32)</f>
        <v/>
      </c>
      <c r="U28" s="27">
        <f>IF('入力'!$B$46="",0,(3*IF((U$1-1-'入力'!$B$46&lt;-1)+(U$1-1-'入力'!$B$46&gt;27),0,INDEX('しくみ_教育費'!$C$3:$C$31,U$1-1-'入力'!$B$46+2))+9*IF((U$1-'入力'!$B$46&lt;-1)+(U$1-'入力'!$B$46&gt;27),0,INDEX('しくみ_教育費'!$C$3:$C$31,U$1-'入力'!$B$46+2)))/12+(U$1-'入力'!$B$46=18)*'しくみ_教育費'!$C$32)</f>
        <v/>
      </c>
      <c r="V28" s="27">
        <f>IF('入力'!$B$46="",0,(3*IF((V$1-1-'入力'!$B$46&lt;-1)+(V$1-1-'入力'!$B$46&gt;27),0,INDEX('しくみ_教育費'!$C$3:$C$31,V$1-1-'入力'!$B$46+2))+9*IF((V$1-'入力'!$B$46&lt;-1)+(V$1-'入力'!$B$46&gt;27),0,INDEX('しくみ_教育費'!$C$3:$C$31,V$1-'入力'!$B$46+2)))/12+(V$1-'入力'!$B$46=18)*'しくみ_教育費'!$C$32)</f>
        <v/>
      </c>
      <c r="W28" s="27">
        <f>IF('入力'!$B$46="",0,(3*IF((W$1-1-'入力'!$B$46&lt;-1)+(W$1-1-'入力'!$B$46&gt;27),0,INDEX('しくみ_教育費'!$C$3:$C$31,W$1-1-'入力'!$B$46+2))+9*IF((W$1-'入力'!$B$46&lt;-1)+(W$1-'入力'!$B$46&gt;27),0,INDEX('しくみ_教育費'!$C$3:$C$31,W$1-'入力'!$B$46+2)))/12+(W$1-'入力'!$B$46=18)*'しくみ_教育費'!$C$32)</f>
        <v/>
      </c>
      <c r="X28" s="27">
        <f>IF('入力'!$B$46="",0,(3*IF((X$1-1-'入力'!$B$46&lt;-1)+(X$1-1-'入力'!$B$46&gt;27),0,INDEX('しくみ_教育費'!$C$3:$C$31,X$1-1-'入力'!$B$46+2))+9*IF((X$1-'入力'!$B$46&lt;-1)+(X$1-'入力'!$B$46&gt;27),0,INDEX('しくみ_教育費'!$C$3:$C$31,X$1-'入力'!$B$46+2)))/12+(X$1-'入力'!$B$46=18)*'しくみ_教育費'!$C$32)</f>
        <v/>
      </c>
      <c r="Y28" s="27">
        <f>IF('入力'!$B$46="",0,(3*IF((Y$1-1-'入力'!$B$46&lt;-1)+(Y$1-1-'入力'!$B$46&gt;27),0,INDEX('しくみ_教育費'!$C$3:$C$31,Y$1-1-'入力'!$B$46+2))+9*IF((Y$1-'入力'!$B$46&lt;-1)+(Y$1-'入力'!$B$46&gt;27),0,INDEX('しくみ_教育費'!$C$3:$C$31,Y$1-'入力'!$B$46+2)))/12+(Y$1-'入力'!$B$46=18)*'しくみ_教育費'!$C$32)</f>
        <v/>
      </c>
      <c r="Z28" s="27">
        <f>IF('入力'!$B$46="",0,(3*IF((Z$1-1-'入力'!$B$46&lt;-1)+(Z$1-1-'入力'!$B$46&gt;27),0,INDEX('しくみ_教育費'!$C$3:$C$31,Z$1-1-'入力'!$B$46+2))+9*IF((Z$1-'入力'!$B$46&lt;-1)+(Z$1-'入力'!$B$46&gt;27),0,INDEX('しくみ_教育費'!$C$3:$C$31,Z$1-'入力'!$B$46+2)))/12+(Z$1-'入力'!$B$46=18)*'しくみ_教育費'!$C$32)</f>
        <v/>
      </c>
      <c r="AA28" s="27">
        <f>IF('入力'!$B$46="",0,(3*IF((AA$1-1-'入力'!$B$46&lt;-1)+(AA$1-1-'入力'!$B$46&gt;27),0,INDEX('しくみ_教育費'!$C$3:$C$31,AA$1-1-'入力'!$B$46+2))+9*IF((AA$1-'入力'!$B$46&lt;-1)+(AA$1-'入力'!$B$46&gt;27),0,INDEX('しくみ_教育費'!$C$3:$C$31,AA$1-'入力'!$B$46+2)))/12+(AA$1-'入力'!$B$46=18)*'しくみ_教育費'!$C$32)</f>
        <v/>
      </c>
      <c r="AB28" s="27">
        <f>IF('入力'!$B$46="",0,(3*IF((AB$1-1-'入力'!$B$46&lt;-1)+(AB$1-1-'入力'!$B$46&gt;27),0,INDEX('しくみ_教育費'!$C$3:$C$31,AB$1-1-'入力'!$B$46+2))+9*IF((AB$1-'入力'!$B$46&lt;-1)+(AB$1-'入力'!$B$46&gt;27),0,INDEX('しくみ_教育費'!$C$3:$C$31,AB$1-'入力'!$B$46+2)))/12+(AB$1-'入力'!$B$46=18)*'しくみ_教育費'!$C$32)</f>
        <v/>
      </c>
      <c r="AC28" s="27">
        <f>IF('入力'!$B$46="",0,(3*IF((AC$1-1-'入力'!$B$46&lt;-1)+(AC$1-1-'入力'!$B$46&gt;27),0,INDEX('しくみ_教育費'!$C$3:$C$31,AC$1-1-'入力'!$B$46+2))+9*IF((AC$1-'入力'!$B$46&lt;-1)+(AC$1-'入力'!$B$46&gt;27),0,INDEX('しくみ_教育費'!$C$3:$C$31,AC$1-'入力'!$B$46+2)))/12+(AC$1-'入力'!$B$46=18)*'しくみ_教育費'!$C$32)</f>
        <v/>
      </c>
      <c r="AD28" s="27">
        <f>IF('入力'!$B$46="",0,(3*IF((AD$1-1-'入力'!$B$46&lt;-1)+(AD$1-1-'入力'!$B$46&gt;27),0,INDEX('しくみ_教育費'!$C$3:$C$31,AD$1-1-'入力'!$B$46+2))+9*IF((AD$1-'入力'!$B$46&lt;-1)+(AD$1-'入力'!$B$46&gt;27),0,INDEX('しくみ_教育費'!$C$3:$C$31,AD$1-'入力'!$B$46+2)))/12+(AD$1-'入力'!$B$46=18)*'しくみ_教育費'!$C$32)</f>
        <v/>
      </c>
      <c r="AE28" s="27">
        <f>IF('入力'!$B$46="",0,(3*IF((AE$1-1-'入力'!$B$46&lt;-1)+(AE$1-1-'入力'!$B$46&gt;27),0,INDEX('しくみ_教育費'!$C$3:$C$31,AE$1-1-'入力'!$B$46+2))+9*IF((AE$1-'入力'!$B$46&lt;-1)+(AE$1-'入力'!$B$46&gt;27),0,INDEX('しくみ_教育費'!$C$3:$C$31,AE$1-'入力'!$B$46+2)))/12+(AE$1-'入力'!$B$46=18)*'しくみ_教育費'!$C$32)</f>
        <v/>
      </c>
      <c r="AF28" s="27">
        <f>IF('入力'!$B$46="",0,(3*IF((AF$1-1-'入力'!$B$46&lt;-1)+(AF$1-1-'入力'!$B$46&gt;27),0,INDEX('しくみ_教育費'!$C$3:$C$31,AF$1-1-'入力'!$B$46+2))+9*IF((AF$1-'入力'!$B$46&lt;-1)+(AF$1-'入力'!$B$46&gt;27),0,INDEX('しくみ_教育費'!$C$3:$C$31,AF$1-'入力'!$B$46+2)))/12+(AF$1-'入力'!$B$46=18)*'しくみ_教育費'!$C$32)</f>
        <v/>
      </c>
      <c r="AG28" s="27">
        <f>IF('入力'!$B$46="",0,(3*IF((AG$1-1-'入力'!$B$46&lt;-1)+(AG$1-1-'入力'!$B$46&gt;27),0,INDEX('しくみ_教育費'!$C$3:$C$31,AG$1-1-'入力'!$B$46+2))+9*IF((AG$1-'入力'!$B$46&lt;-1)+(AG$1-'入力'!$B$46&gt;27),0,INDEX('しくみ_教育費'!$C$3:$C$31,AG$1-'入力'!$B$46+2)))/12+(AG$1-'入力'!$B$46=18)*'しくみ_教育費'!$C$32)</f>
        <v/>
      </c>
      <c r="AH28" s="27">
        <f>IF('入力'!$B$46="",0,(3*IF((AH$1-1-'入力'!$B$46&lt;-1)+(AH$1-1-'入力'!$B$46&gt;27),0,INDEX('しくみ_教育費'!$C$3:$C$31,AH$1-1-'入力'!$B$46+2))+9*IF((AH$1-'入力'!$B$46&lt;-1)+(AH$1-'入力'!$B$46&gt;27),0,INDEX('しくみ_教育費'!$C$3:$C$31,AH$1-'入力'!$B$46+2)))/12+(AH$1-'入力'!$B$46=18)*'しくみ_教育費'!$C$32)</f>
        <v/>
      </c>
      <c r="AI28" s="27">
        <f>IF('入力'!$B$46="",0,(3*IF((AI$1-1-'入力'!$B$46&lt;-1)+(AI$1-1-'入力'!$B$46&gt;27),0,INDEX('しくみ_教育費'!$C$3:$C$31,AI$1-1-'入力'!$B$46+2))+9*IF((AI$1-'入力'!$B$46&lt;-1)+(AI$1-'入力'!$B$46&gt;27),0,INDEX('しくみ_教育費'!$C$3:$C$31,AI$1-'入力'!$B$46+2)))/12+(AI$1-'入力'!$B$46=18)*'しくみ_教育費'!$C$32)</f>
        <v/>
      </c>
      <c r="AJ28" s="27">
        <f>IF('入力'!$B$46="",0,(3*IF((AJ$1-1-'入力'!$B$46&lt;-1)+(AJ$1-1-'入力'!$B$46&gt;27),0,INDEX('しくみ_教育費'!$C$3:$C$31,AJ$1-1-'入力'!$B$46+2))+9*IF((AJ$1-'入力'!$B$46&lt;-1)+(AJ$1-'入力'!$B$46&gt;27),0,INDEX('しくみ_教育費'!$C$3:$C$31,AJ$1-'入力'!$B$46+2)))/12+(AJ$1-'入力'!$B$46=18)*'しくみ_教育費'!$C$32)</f>
        <v/>
      </c>
      <c r="AK28" s="27">
        <f>IF('入力'!$B$46="",0,(3*IF((AK$1-1-'入力'!$B$46&lt;-1)+(AK$1-1-'入力'!$B$46&gt;27),0,INDEX('しくみ_教育費'!$C$3:$C$31,AK$1-1-'入力'!$B$46+2))+9*IF((AK$1-'入力'!$B$46&lt;-1)+(AK$1-'入力'!$B$46&gt;27),0,INDEX('しくみ_教育費'!$C$3:$C$31,AK$1-'入力'!$B$46+2)))/12+(AK$1-'入力'!$B$46=18)*'しくみ_教育費'!$C$32)</f>
        <v/>
      </c>
      <c r="AL28" s="27">
        <f>IF('入力'!$B$46="",0,(3*IF((AL$1-1-'入力'!$B$46&lt;-1)+(AL$1-1-'入力'!$B$46&gt;27),0,INDEX('しくみ_教育費'!$C$3:$C$31,AL$1-1-'入力'!$B$46+2))+9*IF((AL$1-'入力'!$B$46&lt;-1)+(AL$1-'入力'!$B$46&gt;27),0,INDEX('しくみ_教育費'!$C$3:$C$31,AL$1-'入力'!$B$46+2)))/12+(AL$1-'入力'!$B$46=18)*'しくみ_教育費'!$C$32)</f>
        <v/>
      </c>
      <c r="AM28" s="27">
        <f>IF('入力'!$B$46="",0,(3*IF((AM$1-1-'入力'!$B$46&lt;-1)+(AM$1-1-'入力'!$B$46&gt;27),0,INDEX('しくみ_教育費'!$C$3:$C$31,AM$1-1-'入力'!$B$46+2))+9*IF((AM$1-'入力'!$B$46&lt;-1)+(AM$1-'入力'!$B$46&gt;27),0,INDEX('しくみ_教育費'!$C$3:$C$31,AM$1-'入力'!$B$46+2)))/12+(AM$1-'入力'!$B$46=18)*'しくみ_教育費'!$C$32)</f>
        <v/>
      </c>
      <c r="AN28" s="27">
        <f>IF('入力'!$B$46="",0,(3*IF((AN$1-1-'入力'!$B$46&lt;-1)+(AN$1-1-'入力'!$B$46&gt;27),0,INDEX('しくみ_教育費'!$C$3:$C$31,AN$1-1-'入力'!$B$46+2))+9*IF((AN$1-'入力'!$B$46&lt;-1)+(AN$1-'入力'!$B$46&gt;27),0,INDEX('しくみ_教育費'!$C$3:$C$31,AN$1-'入力'!$B$46+2)))/12+(AN$1-'入力'!$B$46=18)*'しくみ_教育費'!$C$32)</f>
        <v/>
      </c>
      <c r="AO28" s="27">
        <f>IF('入力'!$B$46="",0,(3*IF((AO$1-1-'入力'!$B$46&lt;-1)+(AO$1-1-'入力'!$B$46&gt;27),0,INDEX('しくみ_教育費'!$C$3:$C$31,AO$1-1-'入力'!$B$46+2))+9*IF((AO$1-'入力'!$B$46&lt;-1)+(AO$1-'入力'!$B$46&gt;27),0,INDEX('しくみ_教育費'!$C$3:$C$31,AO$1-'入力'!$B$46+2)))/12+(AO$1-'入力'!$B$46=18)*'しくみ_教育費'!$C$32)</f>
        <v/>
      </c>
      <c r="AP28" s="27">
        <f>IF('入力'!$B$46="",0,(3*IF((AP$1-1-'入力'!$B$46&lt;-1)+(AP$1-1-'入力'!$B$46&gt;27),0,INDEX('しくみ_教育費'!$C$3:$C$31,AP$1-1-'入力'!$B$46+2))+9*IF((AP$1-'入力'!$B$46&lt;-1)+(AP$1-'入力'!$B$46&gt;27),0,INDEX('しくみ_教育費'!$C$3:$C$31,AP$1-'入力'!$B$46+2)))/12+(AP$1-'入力'!$B$46=18)*'しくみ_教育費'!$C$32)</f>
        <v/>
      </c>
      <c r="AQ28" s="27">
        <f>IF('入力'!$B$46="",0,(3*IF((AQ$1-1-'入力'!$B$46&lt;-1)+(AQ$1-1-'入力'!$B$46&gt;27),0,INDEX('しくみ_教育費'!$C$3:$C$31,AQ$1-1-'入力'!$B$46+2))+9*IF((AQ$1-'入力'!$B$46&lt;-1)+(AQ$1-'入力'!$B$46&gt;27),0,INDEX('しくみ_教育費'!$C$3:$C$31,AQ$1-'入力'!$B$46+2)))/12+(AQ$1-'入力'!$B$46=18)*'しくみ_教育費'!$C$32)</f>
        <v/>
      </c>
      <c r="AR28" s="27">
        <f>IF('入力'!$B$46="",0,(3*IF((AR$1-1-'入力'!$B$46&lt;-1)+(AR$1-1-'入力'!$B$46&gt;27),0,INDEX('しくみ_教育費'!$C$3:$C$31,AR$1-1-'入力'!$B$46+2))+9*IF((AR$1-'入力'!$B$46&lt;-1)+(AR$1-'入力'!$B$46&gt;27),0,INDEX('しくみ_教育費'!$C$3:$C$31,AR$1-'入力'!$B$46+2)))/12+(AR$1-'入力'!$B$46=18)*'しくみ_教育費'!$C$32)</f>
        <v/>
      </c>
      <c r="AS28" s="27">
        <f>IF('入力'!$B$46="",0,(3*IF((AS$1-1-'入力'!$B$46&lt;-1)+(AS$1-1-'入力'!$B$46&gt;27),0,INDEX('しくみ_教育費'!$C$3:$C$31,AS$1-1-'入力'!$B$46+2))+9*IF((AS$1-'入力'!$B$46&lt;-1)+(AS$1-'入力'!$B$46&gt;27),0,INDEX('しくみ_教育費'!$C$3:$C$31,AS$1-'入力'!$B$46+2)))/12+(AS$1-'入力'!$B$46=18)*'しくみ_教育費'!$C$32)</f>
        <v/>
      </c>
      <c r="AT28" s="27">
        <f>IF('入力'!$B$46="",0,(3*IF((AT$1-1-'入力'!$B$46&lt;-1)+(AT$1-1-'入力'!$B$46&gt;27),0,INDEX('しくみ_教育費'!$C$3:$C$31,AT$1-1-'入力'!$B$46+2))+9*IF((AT$1-'入力'!$B$46&lt;-1)+(AT$1-'入力'!$B$46&gt;27),0,INDEX('しくみ_教育費'!$C$3:$C$31,AT$1-'入力'!$B$46+2)))/12+(AT$1-'入力'!$B$46=18)*'しくみ_教育費'!$C$32)</f>
        <v/>
      </c>
      <c r="AU28" s="27">
        <f>IF('入力'!$B$46="",0,(3*IF((AU$1-1-'入力'!$B$46&lt;-1)+(AU$1-1-'入力'!$B$46&gt;27),0,INDEX('しくみ_教育費'!$C$3:$C$31,AU$1-1-'入力'!$B$46+2))+9*IF((AU$1-'入力'!$B$46&lt;-1)+(AU$1-'入力'!$B$46&gt;27),0,INDEX('しくみ_教育費'!$C$3:$C$31,AU$1-'入力'!$B$46+2)))/12+(AU$1-'入力'!$B$46=18)*'しくみ_教育費'!$C$32)</f>
        <v/>
      </c>
      <c r="AV28" s="27">
        <f>IF('入力'!$B$46="",0,(3*IF((AV$1-1-'入力'!$B$46&lt;-1)+(AV$1-1-'入力'!$B$46&gt;27),0,INDEX('しくみ_教育費'!$C$3:$C$31,AV$1-1-'入力'!$B$46+2))+9*IF((AV$1-'入力'!$B$46&lt;-1)+(AV$1-'入力'!$B$46&gt;27),0,INDEX('しくみ_教育費'!$C$3:$C$31,AV$1-'入力'!$B$46+2)))/12+(AV$1-'入力'!$B$46=18)*'しくみ_教育費'!$C$32)</f>
        <v/>
      </c>
      <c r="AW28" s="27">
        <f>IF('入力'!$B$46="",0,(3*IF((AW$1-1-'入力'!$B$46&lt;-1)+(AW$1-1-'入力'!$B$46&gt;27),0,INDEX('しくみ_教育費'!$C$3:$C$31,AW$1-1-'入力'!$B$46+2))+9*IF((AW$1-'入力'!$B$46&lt;-1)+(AW$1-'入力'!$B$46&gt;27),0,INDEX('しくみ_教育費'!$C$3:$C$31,AW$1-'入力'!$B$46+2)))/12+(AW$1-'入力'!$B$46=18)*'しくみ_教育費'!$C$32)</f>
        <v/>
      </c>
      <c r="AX28" s="27">
        <f>IF('入力'!$B$46="",0,(3*IF((AX$1-1-'入力'!$B$46&lt;-1)+(AX$1-1-'入力'!$B$46&gt;27),0,INDEX('しくみ_教育費'!$C$3:$C$31,AX$1-1-'入力'!$B$46+2))+9*IF((AX$1-'入力'!$B$46&lt;-1)+(AX$1-'入力'!$B$46&gt;27),0,INDEX('しくみ_教育費'!$C$3:$C$31,AX$1-'入力'!$B$46+2)))/12+(AX$1-'入力'!$B$46=18)*'しくみ_教育費'!$C$32)</f>
        <v/>
      </c>
      <c r="AY28" s="27">
        <f>IF('入力'!$B$46="",0,(3*IF((AY$1-1-'入力'!$B$46&lt;-1)+(AY$1-1-'入力'!$B$46&gt;27),0,INDEX('しくみ_教育費'!$C$3:$C$31,AY$1-1-'入力'!$B$46+2))+9*IF((AY$1-'入力'!$B$46&lt;-1)+(AY$1-'入力'!$B$46&gt;27),0,INDEX('しくみ_教育費'!$C$3:$C$31,AY$1-'入力'!$B$46+2)))/12+(AY$1-'入力'!$B$46=18)*'しくみ_教育費'!$C$32)</f>
        <v/>
      </c>
      <c r="AZ28" s="27">
        <f>IF('入力'!$B$46="",0,(3*IF((AZ$1-1-'入力'!$B$46&lt;-1)+(AZ$1-1-'入力'!$B$46&gt;27),0,INDEX('しくみ_教育費'!$C$3:$C$31,AZ$1-1-'入力'!$B$46+2))+9*IF((AZ$1-'入力'!$B$46&lt;-1)+(AZ$1-'入力'!$B$46&gt;27),0,INDEX('しくみ_教育費'!$C$3:$C$31,AZ$1-'入力'!$B$46+2)))/12+(AZ$1-'入力'!$B$46=18)*'しくみ_教育費'!$C$32)</f>
        <v/>
      </c>
      <c r="BA28" s="27">
        <f>IF('入力'!$B$46="",0,(3*IF((BA$1-1-'入力'!$B$46&lt;-1)+(BA$1-1-'入力'!$B$46&gt;27),0,INDEX('しくみ_教育費'!$C$3:$C$31,BA$1-1-'入力'!$B$46+2))+9*IF((BA$1-'入力'!$B$46&lt;-1)+(BA$1-'入力'!$B$46&gt;27),0,INDEX('しくみ_教育費'!$C$3:$C$31,BA$1-'入力'!$B$46+2)))/12+(BA$1-'入力'!$B$46=18)*'しくみ_教育費'!$C$32)</f>
        <v/>
      </c>
      <c r="BB28" s="27">
        <f>IF('入力'!$B$46="",0,(3*IF((BB$1-1-'入力'!$B$46&lt;-1)+(BB$1-1-'入力'!$B$46&gt;27),0,INDEX('しくみ_教育費'!$C$3:$C$31,BB$1-1-'入力'!$B$46+2))+9*IF((BB$1-'入力'!$B$46&lt;-1)+(BB$1-'入力'!$B$46&gt;27),0,INDEX('しくみ_教育費'!$C$3:$C$31,BB$1-'入力'!$B$46+2)))/12+(BB$1-'入力'!$B$46=18)*'しくみ_教育費'!$C$32)</f>
        <v/>
      </c>
      <c r="BC28" s="27">
        <f>IF('入力'!$B$46="",0,(3*IF((BC$1-1-'入力'!$B$46&lt;-1)+(BC$1-1-'入力'!$B$46&gt;27),0,INDEX('しくみ_教育費'!$C$3:$C$31,BC$1-1-'入力'!$B$46+2))+9*IF((BC$1-'入力'!$B$46&lt;-1)+(BC$1-'入力'!$B$46&gt;27),0,INDEX('しくみ_教育費'!$C$3:$C$31,BC$1-'入力'!$B$46+2)))/12+(BC$1-'入力'!$B$46=18)*'しくみ_教育費'!$C$32)</f>
        <v/>
      </c>
      <c r="BD28" s="27">
        <f>IF('入力'!$B$46="",0,(3*IF((BD$1-1-'入力'!$B$46&lt;-1)+(BD$1-1-'入力'!$B$46&gt;27),0,INDEX('しくみ_教育費'!$C$3:$C$31,BD$1-1-'入力'!$B$46+2))+9*IF((BD$1-'入力'!$B$46&lt;-1)+(BD$1-'入力'!$B$46&gt;27),0,INDEX('しくみ_教育費'!$C$3:$C$31,BD$1-'入力'!$B$46+2)))/12+(BD$1-'入力'!$B$46=18)*'しくみ_教育費'!$C$32)</f>
        <v/>
      </c>
      <c r="BE28" s="27">
        <f>IF('入力'!$B$46="",0,(3*IF((BE$1-1-'入力'!$B$46&lt;-1)+(BE$1-1-'入力'!$B$46&gt;27),0,INDEX('しくみ_教育費'!$C$3:$C$31,BE$1-1-'入力'!$B$46+2))+9*IF((BE$1-'入力'!$B$46&lt;-1)+(BE$1-'入力'!$B$46&gt;27),0,INDEX('しくみ_教育費'!$C$3:$C$31,BE$1-'入力'!$B$46+2)))/12+(BE$1-'入力'!$B$46=18)*'しくみ_教育費'!$C$32)</f>
        <v/>
      </c>
      <c r="BF28" s="27">
        <f>IF('入力'!$B$46="",0,(3*IF((BF$1-1-'入力'!$B$46&lt;-1)+(BF$1-1-'入力'!$B$46&gt;27),0,INDEX('しくみ_教育費'!$C$3:$C$31,BF$1-1-'入力'!$B$46+2))+9*IF((BF$1-'入力'!$B$46&lt;-1)+(BF$1-'入力'!$B$46&gt;27),0,INDEX('しくみ_教育費'!$C$3:$C$31,BF$1-'入力'!$B$46+2)))/12+(BF$1-'入力'!$B$46=18)*'しくみ_教育費'!$C$32)</f>
        <v/>
      </c>
      <c r="BG28" s="27">
        <f>IF('入力'!$B$46="",0,(3*IF((BG$1-1-'入力'!$B$46&lt;-1)+(BG$1-1-'入力'!$B$46&gt;27),0,INDEX('しくみ_教育費'!$C$3:$C$31,BG$1-1-'入力'!$B$46+2))+9*IF((BG$1-'入力'!$B$46&lt;-1)+(BG$1-'入力'!$B$46&gt;27),0,INDEX('しくみ_教育費'!$C$3:$C$31,BG$1-'入力'!$B$46+2)))/12+(BG$1-'入力'!$B$46=18)*'しくみ_教育費'!$C$32)</f>
        <v/>
      </c>
      <c r="BH28" s="27">
        <f>IF('入力'!$B$46="",0,(3*IF((BH$1-1-'入力'!$B$46&lt;-1)+(BH$1-1-'入力'!$B$46&gt;27),0,INDEX('しくみ_教育費'!$C$3:$C$31,BH$1-1-'入力'!$B$46+2))+9*IF((BH$1-'入力'!$B$46&lt;-1)+(BH$1-'入力'!$B$46&gt;27),0,INDEX('しくみ_教育費'!$C$3:$C$31,BH$1-'入力'!$B$46+2)))/12+(BH$1-'入力'!$B$46=18)*'しくみ_教育費'!$C$32)</f>
        <v/>
      </c>
      <c r="BI28" s="27">
        <f>IF('入力'!$B$46="",0,(3*IF((BI$1-1-'入力'!$B$46&lt;-1)+(BI$1-1-'入力'!$B$46&gt;27),0,INDEX('しくみ_教育費'!$C$3:$C$31,BI$1-1-'入力'!$B$46+2))+9*IF((BI$1-'入力'!$B$46&lt;-1)+(BI$1-'入力'!$B$46&gt;27),0,INDEX('しくみ_教育費'!$C$3:$C$31,BI$1-'入力'!$B$46+2)))/12+(BI$1-'入力'!$B$46=18)*'しくみ_教育費'!$C$32)</f>
        <v/>
      </c>
      <c r="BJ28" s="27">
        <f>IF('入力'!$B$46="",0,(3*IF((BJ$1-1-'入力'!$B$46&lt;-1)+(BJ$1-1-'入力'!$B$46&gt;27),0,INDEX('しくみ_教育費'!$C$3:$C$31,BJ$1-1-'入力'!$B$46+2))+9*IF((BJ$1-'入力'!$B$46&lt;-1)+(BJ$1-'入力'!$B$46&gt;27),0,INDEX('しくみ_教育費'!$C$3:$C$31,BJ$1-'入力'!$B$46+2)))/12+(BJ$1-'入力'!$B$46=18)*'しくみ_教育費'!$C$32)</f>
        <v/>
      </c>
      <c r="BK28" s="27">
        <f>IF('入力'!$B$46="",0,(3*IF((BK$1-1-'入力'!$B$46&lt;-1)+(BK$1-1-'入力'!$B$46&gt;27),0,INDEX('しくみ_教育費'!$C$3:$C$31,BK$1-1-'入力'!$B$46+2))+9*IF((BK$1-'入力'!$B$46&lt;-1)+(BK$1-'入力'!$B$46&gt;27),0,INDEX('しくみ_教育費'!$C$3:$C$31,BK$1-'入力'!$B$46+2)))/12+(BK$1-'入力'!$B$46=18)*'しくみ_教育費'!$C$32)</f>
        <v/>
      </c>
      <c r="BL28" s="27">
        <f>IF('入力'!$B$46="",0,(3*IF((BL$1-1-'入力'!$B$46&lt;-1)+(BL$1-1-'入力'!$B$46&gt;27),0,INDEX('しくみ_教育費'!$C$3:$C$31,BL$1-1-'入力'!$B$46+2))+9*IF((BL$1-'入力'!$B$46&lt;-1)+(BL$1-'入力'!$B$46&gt;27),0,INDEX('しくみ_教育費'!$C$3:$C$31,BL$1-'入力'!$B$46+2)))/12+(BL$1-'入力'!$B$46=18)*'しくみ_教育費'!$C$32)</f>
        <v/>
      </c>
      <c r="BM28" s="27">
        <f>IF('入力'!$B$46="",0,(3*IF((BM$1-1-'入力'!$B$46&lt;-1)+(BM$1-1-'入力'!$B$46&gt;27),0,INDEX('しくみ_教育費'!$C$3:$C$31,BM$1-1-'入力'!$B$46+2))+9*IF((BM$1-'入力'!$B$46&lt;-1)+(BM$1-'入力'!$B$46&gt;27),0,INDEX('しくみ_教育費'!$C$3:$C$31,BM$1-'入力'!$B$46+2)))/12+(BM$1-'入力'!$B$46=18)*'しくみ_教育費'!$C$32)</f>
        <v/>
      </c>
      <c r="BN28" s="27">
        <f>IF('入力'!$B$46="",0,(3*IF((BN$1-1-'入力'!$B$46&lt;-1)+(BN$1-1-'入力'!$B$46&gt;27),0,INDEX('しくみ_教育費'!$C$3:$C$31,BN$1-1-'入力'!$B$46+2))+9*IF((BN$1-'入力'!$B$46&lt;-1)+(BN$1-'入力'!$B$46&gt;27),0,INDEX('しくみ_教育費'!$C$3:$C$31,BN$1-'入力'!$B$46+2)))/12+(BN$1-'入力'!$B$46=18)*'しくみ_教育費'!$C$32)</f>
        <v/>
      </c>
      <c r="BO28" s="27">
        <f>IF('入力'!$B$46="",0,(3*IF((BO$1-1-'入力'!$B$46&lt;-1)+(BO$1-1-'入力'!$B$46&gt;27),0,INDEX('しくみ_教育費'!$C$3:$C$31,BO$1-1-'入力'!$B$46+2))+9*IF((BO$1-'入力'!$B$46&lt;-1)+(BO$1-'入力'!$B$46&gt;27),0,INDEX('しくみ_教育費'!$C$3:$C$31,BO$1-'入力'!$B$46+2)))/12+(BO$1-'入力'!$B$46=18)*'しくみ_教育費'!$C$32)</f>
        <v/>
      </c>
    </row>
    <row r="29">
      <c r="A29" s="5" t="inlineStr">
        <is>
          <t>2人目の教育費</t>
        </is>
      </c>
      <c r="B29" s="27">
        <f>IF('入力'!$C$46="",0,(3*IF((B$1-1-'入力'!$C$46&lt;-1)+(B$1-1-'入力'!$C$46&gt;27),0,INDEX('しくみ_教育費'!$D$3:$D$31,B$1-1-'入力'!$C$46+2))+9*IF((B$1-'入力'!$C$46&lt;-1)+(B$1-'入力'!$C$46&gt;27),0,INDEX('しくみ_教育費'!$D$3:$D$31,B$1-'入力'!$C$46+2)))/12+(B$1-'入力'!$C$46=18)*'しくみ_教育費'!$D$32)</f>
        <v/>
      </c>
      <c r="C29" s="27">
        <f>IF('入力'!$C$46="",0,(3*IF((C$1-1-'入力'!$C$46&lt;-1)+(C$1-1-'入力'!$C$46&gt;27),0,INDEX('しくみ_教育費'!$D$3:$D$31,C$1-1-'入力'!$C$46+2))+9*IF((C$1-'入力'!$C$46&lt;-1)+(C$1-'入力'!$C$46&gt;27),0,INDEX('しくみ_教育費'!$D$3:$D$31,C$1-'入力'!$C$46+2)))/12+(C$1-'入力'!$C$46=18)*'しくみ_教育費'!$D$32)</f>
        <v/>
      </c>
      <c r="D29" s="27">
        <f>IF('入力'!$C$46="",0,(3*IF((D$1-1-'入力'!$C$46&lt;-1)+(D$1-1-'入力'!$C$46&gt;27),0,INDEX('しくみ_教育費'!$D$3:$D$31,D$1-1-'入力'!$C$46+2))+9*IF((D$1-'入力'!$C$46&lt;-1)+(D$1-'入力'!$C$46&gt;27),0,INDEX('しくみ_教育費'!$D$3:$D$31,D$1-'入力'!$C$46+2)))/12+(D$1-'入力'!$C$46=18)*'しくみ_教育費'!$D$32)</f>
        <v/>
      </c>
      <c r="E29" s="27">
        <f>IF('入力'!$C$46="",0,(3*IF((E$1-1-'入力'!$C$46&lt;-1)+(E$1-1-'入力'!$C$46&gt;27),0,INDEX('しくみ_教育費'!$D$3:$D$31,E$1-1-'入力'!$C$46+2))+9*IF((E$1-'入力'!$C$46&lt;-1)+(E$1-'入力'!$C$46&gt;27),0,INDEX('しくみ_教育費'!$D$3:$D$31,E$1-'入力'!$C$46+2)))/12+(E$1-'入力'!$C$46=18)*'しくみ_教育費'!$D$32)</f>
        <v/>
      </c>
      <c r="F29" s="27">
        <f>IF('入力'!$C$46="",0,(3*IF((F$1-1-'入力'!$C$46&lt;-1)+(F$1-1-'入力'!$C$46&gt;27),0,INDEX('しくみ_教育費'!$D$3:$D$31,F$1-1-'入力'!$C$46+2))+9*IF((F$1-'入力'!$C$46&lt;-1)+(F$1-'入力'!$C$46&gt;27),0,INDEX('しくみ_教育費'!$D$3:$D$31,F$1-'入力'!$C$46+2)))/12+(F$1-'入力'!$C$46=18)*'しくみ_教育費'!$D$32)</f>
        <v/>
      </c>
      <c r="G29" s="27">
        <f>IF('入力'!$C$46="",0,(3*IF((G$1-1-'入力'!$C$46&lt;-1)+(G$1-1-'入力'!$C$46&gt;27),0,INDEX('しくみ_教育費'!$D$3:$D$31,G$1-1-'入力'!$C$46+2))+9*IF((G$1-'入力'!$C$46&lt;-1)+(G$1-'入力'!$C$46&gt;27),0,INDEX('しくみ_教育費'!$D$3:$D$31,G$1-'入力'!$C$46+2)))/12+(G$1-'入力'!$C$46=18)*'しくみ_教育費'!$D$32)</f>
        <v/>
      </c>
      <c r="H29" s="27">
        <f>IF('入力'!$C$46="",0,(3*IF((H$1-1-'入力'!$C$46&lt;-1)+(H$1-1-'入力'!$C$46&gt;27),0,INDEX('しくみ_教育費'!$D$3:$D$31,H$1-1-'入力'!$C$46+2))+9*IF((H$1-'入力'!$C$46&lt;-1)+(H$1-'入力'!$C$46&gt;27),0,INDEX('しくみ_教育費'!$D$3:$D$31,H$1-'入力'!$C$46+2)))/12+(H$1-'入力'!$C$46=18)*'しくみ_教育費'!$D$32)</f>
        <v/>
      </c>
      <c r="I29" s="27">
        <f>IF('入力'!$C$46="",0,(3*IF((I$1-1-'入力'!$C$46&lt;-1)+(I$1-1-'入力'!$C$46&gt;27),0,INDEX('しくみ_教育費'!$D$3:$D$31,I$1-1-'入力'!$C$46+2))+9*IF((I$1-'入力'!$C$46&lt;-1)+(I$1-'入力'!$C$46&gt;27),0,INDEX('しくみ_教育費'!$D$3:$D$31,I$1-'入力'!$C$46+2)))/12+(I$1-'入力'!$C$46=18)*'しくみ_教育費'!$D$32)</f>
        <v/>
      </c>
      <c r="J29" s="27">
        <f>IF('入力'!$C$46="",0,(3*IF((J$1-1-'入力'!$C$46&lt;-1)+(J$1-1-'入力'!$C$46&gt;27),0,INDEX('しくみ_教育費'!$D$3:$D$31,J$1-1-'入力'!$C$46+2))+9*IF((J$1-'入力'!$C$46&lt;-1)+(J$1-'入力'!$C$46&gt;27),0,INDEX('しくみ_教育費'!$D$3:$D$31,J$1-'入力'!$C$46+2)))/12+(J$1-'入力'!$C$46=18)*'しくみ_教育費'!$D$32)</f>
        <v/>
      </c>
      <c r="K29" s="27">
        <f>IF('入力'!$C$46="",0,(3*IF((K$1-1-'入力'!$C$46&lt;-1)+(K$1-1-'入力'!$C$46&gt;27),0,INDEX('しくみ_教育費'!$D$3:$D$31,K$1-1-'入力'!$C$46+2))+9*IF((K$1-'入力'!$C$46&lt;-1)+(K$1-'入力'!$C$46&gt;27),0,INDEX('しくみ_教育費'!$D$3:$D$31,K$1-'入力'!$C$46+2)))/12+(K$1-'入力'!$C$46=18)*'しくみ_教育費'!$D$32)</f>
        <v/>
      </c>
      <c r="L29" s="27">
        <f>IF('入力'!$C$46="",0,(3*IF((L$1-1-'入力'!$C$46&lt;-1)+(L$1-1-'入力'!$C$46&gt;27),0,INDEX('しくみ_教育費'!$D$3:$D$31,L$1-1-'入力'!$C$46+2))+9*IF((L$1-'入力'!$C$46&lt;-1)+(L$1-'入力'!$C$46&gt;27),0,INDEX('しくみ_教育費'!$D$3:$D$31,L$1-'入力'!$C$46+2)))/12+(L$1-'入力'!$C$46=18)*'しくみ_教育費'!$D$32)</f>
        <v/>
      </c>
      <c r="M29" s="27">
        <f>IF('入力'!$C$46="",0,(3*IF((M$1-1-'入力'!$C$46&lt;-1)+(M$1-1-'入力'!$C$46&gt;27),0,INDEX('しくみ_教育費'!$D$3:$D$31,M$1-1-'入力'!$C$46+2))+9*IF((M$1-'入力'!$C$46&lt;-1)+(M$1-'入力'!$C$46&gt;27),0,INDEX('しくみ_教育費'!$D$3:$D$31,M$1-'入力'!$C$46+2)))/12+(M$1-'入力'!$C$46=18)*'しくみ_教育費'!$D$32)</f>
        <v/>
      </c>
      <c r="N29" s="27">
        <f>IF('入力'!$C$46="",0,(3*IF((N$1-1-'入力'!$C$46&lt;-1)+(N$1-1-'入力'!$C$46&gt;27),0,INDEX('しくみ_教育費'!$D$3:$D$31,N$1-1-'入力'!$C$46+2))+9*IF((N$1-'入力'!$C$46&lt;-1)+(N$1-'入力'!$C$46&gt;27),0,INDEX('しくみ_教育費'!$D$3:$D$31,N$1-'入力'!$C$46+2)))/12+(N$1-'入力'!$C$46=18)*'しくみ_教育費'!$D$32)</f>
        <v/>
      </c>
      <c r="O29" s="27">
        <f>IF('入力'!$C$46="",0,(3*IF((O$1-1-'入力'!$C$46&lt;-1)+(O$1-1-'入力'!$C$46&gt;27),0,INDEX('しくみ_教育費'!$D$3:$D$31,O$1-1-'入力'!$C$46+2))+9*IF((O$1-'入力'!$C$46&lt;-1)+(O$1-'入力'!$C$46&gt;27),0,INDEX('しくみ_教育費'!$D$3:$D$31,O$1-'入力'!$C$46+2)))/12+(O$1-'入力'!$C$46=18)*'しくみ_教育費'!$D$32)</f>
        <v/>
      </c>
      <c r="P29" s="27">
        <f>IF('入力'!$C$46="",0,(3*IF((P$1-1-'入力'!$C$46&lt;-1)+(P$1-1-'入力'!$C$46&gt;27),0,INDEX('しくみ_教育費'!$D$3:$D$31,P$1-1-'入力'!$C$46+2))+9*IF((P$1-'入力'!$C$46&lt;-1)+(P$1-'入力'!$C$46&gt;27),0,INDEX('しくみ_教育費'!$D$3:$D$31,P$1-'入力'!$C$46+2)))/12+(P$1-'入力'!$C$46=18)*'しくみ_教育費'!$D$32)</f>
        <v/>
      </c>
      <c r="Q29" s="27">
        <f>IF('入力'!$C$46="",0,(3*IF((Q$1-1-'入力'!$C$46&lt;-1)+(Q$1-1-'入力'!$C$46&gt;27),0,INDEX('しくみ_教育費'!$D$3:$D$31,Q$1-1-'入力'!$C$46+2))+9*IF((Q$1-'入力'!$C$46&lt;-1)+(Q$1-'入力'!$C$46&gt;27),0,INDEX('しくみ_教育費'!$D$3:$D$31,Q$1-'入力'!$C$46+2)))/12+(Q$1-'入力'!$C$46=18)*'しくみ_教育費'!$D$32)</f>
        <v/>
      </c>
      <c r="R29" s="27">
        <f>IF('入力'!$C$46="",0,(3*IF((R$1-1-'入力'!$C$46&lt;-1)+(R$1-1-'入力'!$C$46&gt;27),0,INDEX('しくみ_教育費'!$D$3:$D$31,R$1-1-'入力'!$C$46+2))+9*IF((R$1-'入力'!$C$46&lt;-1)+(R$1-'入力'!$C$46&gt;27),0,INDEX('しくみ_教育費'!$D$3:$D$31,R$1-'入力'!$C$46+2)))/12+(R$1-'入力'!$C$46=18)*'しくみ_教育費'!$D$32)</f>
        <v/>
      </c>
      <c r="S29" s="27">
        <f>IF('入力'!$C$46="",0,(3*IF((S$1-1-'入力'!$C$46&lt;-1)+(S$1-1-'入力'!$C$46&gt;27),0,INDEX('しくみ_教育費'!$D$3:$D$31,S$1-1-'入力'!$C$46+2))+9*IF((S$1-'入力'!$C$46&lt;-1)+(S$1-'入力'!$C$46&gt;27),0,INDEX('しくみ_教育費'!$D$3:$D$31,S$1-'入力'!$C$46+2)))/12+(S$1-'入力'!$C$46=18)*'しくみ_教育費'!$D$32)</f>
        <v/>
      </c>
      <c r="T29" s="27">
        <f>IF('入力'!$C$46="",0,(3*IF((T$1-1-'入力'!$C$46&lt;-1)+(T$1-1-'入力'!$C$46&gt;27),0,INDEX('しくみ_教育費'!$D$3:$D$31,T$1-1-'入力'!$C$46+2))+9*IF((T$1-'入力'!$C$46&lt;-1)+(T$1-'入力'!$C$46&gt;27),0,INDEX('しくみ_教育費'!$D$3:$D$31,T$1-'入力'!$C$46+2)))/12+(T$1-'入力'!$C$46=18)*'しくみ_教育費'!$D$32)</f>
        <v/>
      </c>
      <c r="U29" s="27">
        <f>IF('入力'!$C$46="",0,(3*IF((U$1-1-'入力'!$C$46&lt;-1)+(U$1-1-'入力'!$C$46&gt;27),0,INDEX('しくみ_教育費'!$D$3:$D$31,U$1-1-'入力'!$C$46+2))+9*IF((U$1-'入力'!$C$46&lt;-1)+(U$1-'入力'!$C$46&gt;27),0,INDEX('しくみ_教育費'!$D$3:$D$31,U$1-'入力'!$C$46+2)))/12+(U$1-'入力'!$C$46=18)*'しくみ_教育費'!$D$32)</f>
        <v/>
      </c>
      <c r="V29" s="27">
        <f>IF('入力'!$C$46="",0,(3*IF((V$1-1-'入力'!$C$46&lt;-1)+(V$1-1-'入力'!$C$46&gt;27),0,INDEX('しくみ_教育費'!$D$3:$D$31,V$1-1-'入力'!$C$46+2))+9*IF((V$1-'入力'!$C$46&lt;-1)+(V$1-'入力'!$C$46&gt;27),0,INDEX('しくみ_教育費'!$D$3:$D$31,V$1-'入力'!$C$46+2)))/12+(V$1-'入力'!$C$46=18)*'しくみ_教育費'!$D$32)</f>
        <v/>
      </c>
      <c r="W29" s="27">
        <f>IF('入力'!$C$46="",0,(3*IF((W$1-1-'入力'!$C$46&lt;-1)+(W$1-1-'入力'!$C$46&gt;27),0,INDEX('しくみ_教育費'!$D$3:$D$31,W$1-1-'入力'!$C$46+2))+9*IF((W$1-'入力'!$C$46&lt;-1)+(W$1-'入力'!$C$46&gt;27),0,INDEX('しくみ_教育費'!$D$3:$D$31,W$1-'入力'!$C$46+2)))/12+(W$1-'入力'!$C$46=18)*'しくみ_教育費'!$D$32)</f>
        <v/>
      </c>
      <c r="X29" s="27">
        <f>IF('入力'!$C$46="",0,(3*IF((X$1-1-'入力'!$C$46&lt;-1)+(X$1-1-'入力'!$C$46&gt;27),0,INDEX('しくみ_教育費'!$D$3:$D$31,X$1-1-'入力'!$C$46+2))+9*IF((X$1-'入力'!$C$46&lt;-1)+(X$1-'入力'!$C$46&gt;27),0,INDEX('しくみ_教育費'!$D$3:$D$31,X$1-'入力'!$C$46+2)))/12+(X$1-'入力'!$C$46=18)*'しくみ_教育費'!$D$32)</f>
        <v/>
      </c>
      <c r="Y29" s="27">
        <f>IF('入力'!$C$46="",0,(3*IF((Y$1-1-'入力'!$C$46&lt;-1)+(Y$1-1-'入力'!$C$46&gt;27),0,INDEX('しくみ_教育費'!$D$3:$D$31,Y$1-1-'入力'!$C$46+2))+9*IF((Y$1-'入力'!$C$46&lt;-1)+(Y$1-'入力'!$C$46&gt;27),0,INDEX('しくみ_教育費'!$D$3:$D$31,Y$1-'入力'!$C$46+2)))/12+(Y$1-'入力'!$C$46=18)*'しくみ_教育費'!$D$32)</f>
        <v/>
      </c>
      <c r="Z29" s="27">
        <f>IF('入力'!$C$46="",0,(3*IF((Z$1-1-'入力'!$C$46&lt;-1)+(Z$1-1-'入力'!$C$46&gt;27),0,INDEX('しくみ_教育費'!$D$3:$D$31,Z$1-1-'入力'!$C$46+2))+9*IF((Z$1-'入力'!$C$46&lt;-1)+(Z$1-'入力'!$C$46&gt;27),0,INDEX('しくみ_教育費'!$D$3:$D$31,Z$1-'入力'!$C$46+2)))/12+(Z$1-'入力'!$C$46=18)*'しくみ_教育費'!$D$32)</f>
        <v/>
      </c>
      <c r="AA29" s="27">
        <f>IF('入力'!$C$46="",0,(3*IF((AA$1-1-'入力'!$C$46&lt;-1)+(AA$1-1-'入力'!$C$46&gt;27),0,INDEX('しくみ_教育費'!$D$3:$D$31,AA$1-1-'入力'!$C$46+2))+9*IF((AA$1-'入力'!$C$46&lt;-1)+(AA$1-'入力'!$C$46&gt;27),0,INDEX('しくみ_教育費'!$D$3:$D$31,AA$1-'入力'!$C$46+2)))/12+(AA$1-'入力'!$C$46=18)*'しくみ_教育費'!$D$32)</f>
        <v/>
      </c>
      <c r="AB29" s="27">
        <f>IF('入力'!$C$46="",0,(3*IF((AB$1-1-'入力'!$C$46&lt;-1)+(AB$1-1-'入力'!$C$46&gt;27),0,INDEX('しくみ_教育費'!$D$3:$D$31,AB$1-1-'入力'!$C$46+2))+9*IF((AB$1-'入力'!$C$46&lt;-1)+(AB$1-'入力'!$C$46&gt;27),0,INDEX('しくみ_教育費'!$D$3:$D$31,AB$1-'入力'!$C$46+2)))/12+(AB$1-'入力'!$C$46=18)*'しくみ_教育費'!$D$32)</f>
        <v/>
      </c>
      <c r="AC29" s="27">
        <f>IF('入力'!$C$46="",0,(3*IF((AC$1-1-'入力'!$C$46&lt;-1)+(AC$1-1-'入力'!$C$46&gt;27),0,INDEX('しくみ_教育費'!$D$3:$D$31,AC$1-1-'入力'!$C$46+2))+9*IF((AC$1-'入力'!$C$46&lt;-1)+(AC$1-'入力'!$C$46&gt;27),0,INDEX('しくみ_教育費'!$D$3:$D$31,AC$1-'入力'!$C$46+2)))/12+(AC$1-'入力'!$C$46=18)*'しくみ_教育費'!$D$32)</f>
        <v/>
      </c>
      <c r="AD29" s="27">
        <f>IF('入力'!$C$46="",0,(3*IF((AD$1-1-'入力'!$C$46&lt;-1)+(AD$1-1-'入力'!$C$46&gt;27),0,INDEX('しくみ_教育費'!$D$3:$D$31,AD$1-1-'入力'!$C$46+2))+9*IF((AD$1-'入力'!$C$46&lt;-1)+(AD$1-'入力'!$C$46&gt;27),0,INDEX('しくみ_教育費'!$D$3:$D$31,AD$1-'入力'!$C$46+2)))/12+(AD$1-'入力'!$C$46=18)*'しくみ_教育費'!$D$32)</f>
        <v/>
      </c>
      <c r="AE29" s="27">
        <f>IF('入力'!$C$46="",0,(3*IF((AE$1-1-'入力'!$C$46&lt;-1)+(AE$1-1-'入力'!$C$46&gt;27),0,INDEX('しくみ_教育費'!$D$3:$D$31,AE$1-1-'入力'!$C$46+2))+9*IF((AE$1-'入力'!$C$46&lt;-1)+(AE$1-'入力'!$C$46&gt;27),0,INDEX('しくみ_教育費'!$D$3:$D$31,AE$1-'入力'!$C$46+2)))/12+(AE$1-'入力'!$C$46=18)*'しくみ_教育費'!$D$32)</f>
        <v/>
      </c>
      <c r="AF29" s="27">
        <f>IF('入力'!$C$46="",0,(3*IF((AF$1-1-'入力'!$C$46&lt;-1)+(AF$1-1-'入力'!$C$46&gt;27),0,INDEX('しくみ_教育費'!$D$3:$D$31,AF$1-1-'入力'!$C$46+2))+9*IF((AF$1-'入力'!$C$46&lt;-1)+(AF$1-'入力'!$C$46&gt;27),0,INDEX('しくみ_教育費'!$D$3:$D$31,AF$1-'入力'!$C$46+2)))/12+(AF$1-'入力'!$C$46=18)*'しくみ_教育費'!$D$32)</f>
        <v/>
      </c>
      <c r="AG29" s="27">
        <f>IF('入力'!$C$46="",0,(3*IF((AG$1-1-'入力'!$C$46&lt;-1)+(AG$1-1-'入力'!$C$46&gt;27),0,INDEX('しくみ_教育費'!$D$3:$D$31,AG$1-1-'入力'!$C$46+2))+9*IF((AG$1-'入力'!$C$46&lt;-1)+(AG$1-'入力'!$C$46&gt;27),0,INDEX('しくみ_教育費'!$D$3:$D$31,AG$1-'入力'!$C$46+2)))/12+(AG$1-'入力'!$C$46=18)*'しくみ_教育費'!$D$32)</f>
        <v/>
      </c>
      <c r="AH29" s="27">
        <f>IF('入力'!$C$46="",0,(3*IF((AH$1-1-'入力'!$C$46&lt;-1)+(AH$1-1-'入力'!$C$46&gt;27),0,INDEX('しくみ_教育費'!$D$3:$D$31,AH$1-1-'入力'!$C$46+2))+9*IF((AH$1-'入力'!$C$46&lt;-1)+(AH$1-'入力'!$C$46&gt;27),0,INDEX('しくみ_教育費'!$D$3:$D$31,AH$1-'入力'!$C$46+2)))/12+(AH$1-'入力'!$C$46=18)*'しくみ_教育費'!$D$32)</f>
        <v/>
      </c>
      <c r="AI29" s="27">
        <f>IF('入力'!$C$46="",0,(3*IF((AI$1-1-'入力'!$C$46&lt;-1)+(AI$1-1-'入力'!$C$46&gt;27),0,INDEX('しくみ_教育費'!$D$3:$D$31,AI$1-1-'入力'!$C$46+2))+9*IF((AI$1-'入力'!$C$46&lt;-1)+(AI$1-'入力'!$C$46&gt;27),0,INDEX('しくみ_教育費'!$D$3:$D$31,AI$1-'入力'!$C$46+2)))/12+(AI$1-'入力'!$C$46=18)*'しくみ_教育費'!$D$32)</f>
        <v/>
      </c>
      <c r="AJ29" s="27">
        <f>IF('入力'!$C$46="",0,(3*IF((AJ$1-1-'入力'!$C$46&lt;-1)+(AJ$1-1-'入力'!$C$46&gt;27),0,INDEX('しくみ_教育費'!$D$3:$D$31,AJ$1-1-'入力'!$C$46+2))+9*IF((AJ$1-'入力'!$C$46&lt;-1)+(AJ$1-'入力'!$C$46&gt;27),0,INDEX('しくみ_教育費'!$D$3:$D$31,AJ$1-'入力'!$C$46+2)))/12+(AJ$1-'入力'!$C$46=18)*'しくみ_教育費'!$D$32)</f>
        <v/>
      </c>
      <c r="AK29" s="27">
        <f>IF('入力'!$C$46="",0,(3*IF((AK$1-1-'入力'!$C$46&lt;-1)+(AK$1-1-'入力'!$C$46&gt;27),0,INDEX('しくみ_教育費'!$D$3:$D$31,AK$1-1-'入力'!$C$46+2))+9*IF((AK$1-'入力'!$C$46&lt;-1)+(AK$1-'入力'!$C$46&gt;27),0,INDEX('しくみ_教育費'!$D$3:$D$31,AK$1-'入力'!$C$46+2)))/12+(AK$1-'入力'!$C$46=18)*'しくみ_教育費'!$D$32)</f>
        <v/>
      </c>
      <c r="AL29" s="27">
        <f>IF('入力'!$C$46="",0,(3*IF((AL$1-1-'入力'!$C$46&lt;-1)+(AL$1-1-'入力'!$C$46&gt;27),0,INDEX('しくみ_教育費'!$D$3:$D$31,AL$1-1-'入力'!$C$46+2))+9*IF((AL$1-'入力'!$C$46&lt;-1)+(AL$1-'入力'!$C$46&gt;27),0,INDEX('しくみ_教育費'!$D$3:$D$31,AL$1-'入力'!$C$46+2)))/12+(AL$1-'入力'!$C$46=18)*'しくみ_教育費'!$D$32)</f>
        <v/>
      </c>
      <c r="AM29" s="27">
        <f>IF('入力'!$C$46="",0,(3*IF((AM$1-1-'入力'!$C$46&lt;-1)+(AM$1-1-'入力'!$C$46&gt;27),0,INDEX('しくみ_教育費'!$D$3:$D$31,AM$1-1-'入力'!$C$46+2))+9*IF((AM$1-'入力'!$C$46&lt;-1)+(AM$1-'入力'!$C$46&gt;27),0,INDEX('しくみ_教育費'!$D$3:$D$31,AM$1-'入力'!$C$46+2)))/12+(AM$1-'入力'!$C$46=18)*'しくみ_教育費'!$D$32)</f>
        <v/>
      </c>
      <c r="AN29" s="27">
        <f>IF('入力'!$C$46="",0,(3*IF((AN$1-1-'入力'!$C$46&lt;-1)+(AN$1-1-'入力'!$C$46&gt;27),0,INDEX('しくみ_教育費'!$D$3:$D$31,AN$1-1-'入力'!$C$46+2))+9*IF((AN$1-'入力'!$C$46&lt;-1)+(AN$1-'入力'!$C$46&gt;27),0,INDEX('しくみ_教育費'!$D$3:$D$31,AN$1-'入力'!$C$46+2)))/12+(AN$1-'入力'!$C$46=18)*'しくみ_教育費'!$D$32)</f>
        <v/>
      </c>
      <c r="AO29" s="27">
        <f>IF('入力'!$C$46="",0,(3*IF((AO$1-1-'入力'!$C$46&lt;-1)+(AO$1-1-'入力'!$C$46&gt;27),0,INDEX('しくみ_教育費'!$D$3:$D$31,AO$1-1-'入力'!$C$46+2))+9*IF((AO$1-'入力'!$C$46&lt;-1)+(AO$1-'入力'!$C$46&gt;27),0,INDEX('しくみ_教育費'!$D$3:$D$31,AO$1-'入力'!$C$46+2)))/12+(AO$1-'入力'!$C$46=18)*'しくみ_教育費'!$D$32)</f>
        <v/>
      </c>
      <c r="AP29" s="27">
        <f>IF('入力'!$C$46="",0,(3*IF((AP$1-1-'入力'!$C$46&lt;-1)+(AP$1-1-'入力'!$C$46&gt;27),0,INDEX('しくみ_教育費'!$D$3:$D$31,AP$1-1-'入力'!$C$46+2))+9*IF((AP$1-'入力'!$C$46&lt;-1)+(AP$1-'入力'!$C$46&gt;27),0,INDEX('しくみ_教育費'!$D$3:$D$31,AP$1-'入力'!$C$46+2)))/12+(AP$1-'入力'!$C$46=18)*'しくみ_教育費'!$D$32)</f>
        <v/>
      </c>
      <c r="AQ29" s="27">
        <f>IF('入力'!$C$46="",0,(3*IF((AQ$1-1-'入力'!$C$46&lt;-1)+(AQ$1-1-'入力'!$C$46&gt;27),0,INDEX('しくみ_教育費'!$D$3:$D$31,AQ$1-1-'入力'!$C$46+2))+9*IF((AQ$1-'入力'!$C$46&lt;-1)+(AQ$1-'入力'!$C$46&gt;27),0,INDEX('しくみ_教育費'!$D$3:$D$31,AQ$1-'入力'!$C$46+2)))/12+(AQ$1-'入力'!$C$46=18)*'しくみ_教育費'!$D$32)</f>
        <v/>
      </c>
      <c r="AR29" s="27">
        <f>IF('入力'!$C$46="",0,(3*IF((AR$1-1-'入力'!$C$46&lt;-1)+(AR$1-1-'入力'!$C$46&gt;27),0,INDEX('しくみ_教育費'!$D$3:$D$31,AR$1-1-'入力'!$C$46+2))+9*IF((AR$1-'入力'!$C$46&lt;-1)+(AR$1-'入力'!$C$46&gt;27),0,INDEX('しくみ_教育費'!$D$3:$D$31,AR$1-'入力'!$C$46+2)))/12+(AR$1-'入力'!$C$46=18)*'しくみ_教育費'!$D$32)</f>
        <v/>
      </c>
      <c r="AS29" s="27">
        <f>IF('入力'!$C$46="",0,(3*IF((AS$1-1-'入力'!$C$46&lt;-1)+(AS$1-1-'入力'!$C$46&gt;27),0,INDEX('しくみ_教育費'!$D$3:$D$31,AS$1-1-'入力'!$C$46+2))+9*IF((AS$1-'入力'!$C$46&lt;-1)+(AS$1-'入力'!$C$46&gt;27),0,INDEX('しくみ_教育費'!$D$3:$D$31,AS$1-'入力'!$C$46+2)))/12+(AS$1-'入力'!$C$46=18)*'しくみ_教育費'!$D$32)</f>
        <v/>
      </c>
      <c r="AT29" s="27">
        <f>IF('入力'!$C$46="",0,(3*IF((AT$1-1-'入力'!$C$46&lt;-1)+(AT$1-1-'入力'!$C$46&gt;27),0,INDEX('しくみ_教育費'!$D$3:$D$31,AT$1-1-'入力'!$C$46+2))+9*IF((AT$1-'入力'!$C$46&lt;-1)+(AT$1-'入力'!$C$46&gt;27),0,INDEX('しくみ_教育費'!$D$3:$D$31,AT$1-'入力'!$C$46+2)))/12+(AT$1-'入力'!$C$46=18)*'しくみ_教育費'!$D$32)</f>
        <v/>
      </c>
      <c r="AU29" s="27">
        <f>IF('入力'!$C$46="",0,(3*IF((AU$1-1-'入力'!$C$46&lt;-1)+(AU$1-1-'入力'!$C$46&gt;27),0,INDEX('しくみ_教育費'!$D$3:$D$31,AU$1-1-'入力'!$C$46+2))+9*IF((AU$1-'入力'!$C$46&lt;-1)+(AU$1-'入力'!$C$46&gt;27),0,INDEX('しくみ_教育費'!$D$3:$D$31,AU$1-'入力'!$C$46+2)))/12+(AU$1-'入力'!$C$46=18)*'しくみ_教育費'!$D$32)</f>
        <v/>
      </c>
      <c r="AV29" s="27">
        <f>IF('入力'!$C$46="",0,(3*IF((AV$1-1-'入力'!$C$46&lt;-1)+(AV$1-1-'入力'!$C$46&gt;27),0,INDEX('しくみ_教育費'!$D$3:$D$31,AV$1-1-'入力'!$C$46+2))+9*IF((AV$1-'入力'!$C$46&lt;-1)+(AV$1-'入力'!$C$46&gt;27),0,INDEX('しくみ_教育費'!$D$3:$D$31,AV$1-'入力'!$C$46+2)))/12+(AV$1-'入力'!$C$46=18)*'しくみ_教育費'!$D$32)</f>
        <v/>
      </c>
      <c r="AW29" s="27">
        <f>IF('入力'!$C$46="",0,(3*IF((AW$1-1-'入力'!$C$46&lt;-1)+(AW$1-1-'入力'!$C$46&gt;27),0,INDEX('しくみ_教育費'!$D$3:$D$31,AW$1-1-'入力'!$C$46+2))+9*IF((AW$1-'入力'!$C$46&lt;-1)+(AW$1-'入力'!$C$46&gt;27),0,INDEX('しくみ_教育費'!$D$3:$D$31,AW$1-'入力'!$C$46+2)))/12+(AW$1-'入力'!$C$46=18)*'しくみ_教育費'!$D$32)</f>
        <v/>
      </c>
      <c r="AX29" s="27">
        <f>IF('入力'!$C$46="",0,(3*IF((AX$1-1-'入力'!$C$46&lt;-1)+(AX$1-1-'入力'!$C$46&gt;27),0,INDEX('しくみ_教育費'!$D$3:$D$31,AX$1-1-'入力'!$C$46+2))+9*IF((AX$1-'入力'!$C$46&lt;-1)+(AX$1-'入力'!$C$46&gt;27),0,INDEX('しくみ_教育費'!$D$3:$D$31,AX$1-'入力'!$C$46+2)))/12+(AX$1-'入力'!$C$46=18)*'しくみ_教育費'!$D$32)</f>
        <v/>
      </c>
      <c r="AY29" s="27">
        <f>IF('入力'!$C$46="",0,(3*IF((AY$1-1-'入力'!$C$46&lt;-1)+(AY$1-1-'入力'!$C$46&gt;27),0,INDEX('しくみ_教育費'!$D$3:$D$31,AY$1-1-'入力'!$C$46+2))+9*IF((AY$1-'入力'!$C$46&lt;-1)+(AY$1-'入力'!$C$46&gt;27),0,INDEX('しくみ_教育費'!$D$3:$D$31,AY$1-'入力'!$C$46+2)))/12+(AY$1-'入力'!$C$46=18)*'しくみ_教育費'!$D$32)</f>
        <v/>
      </c>
      <c r="AZ29" s="27">
        <f>IF('入力'!$C$46="",0,(3*IF((AZ$1-1-'入力'!$C$46&lt;-1)+(AZ$1-1-'入力'!$C$46&gt;27),0,INDEX('しくみ_教育費'!$D$3:$D$31,AZ$1-1-'入力'!$C$46+2))+9*IF((AZ$1-'入力'!$C$46&lt;-1)+(AZ$1-'入力'!$C$46&gt;27),0,INDEX('しくみ_教育費'!$D$3:$D$31,AZ$1-'入力'!$C$46+2)))/12+(AZ$1-'入力'!$C$46=18)*'しくみ_教育費'!$D$32)</f>
        <v/>
      </c>
      <c r="BA29" s="27">
        <f>IF('入力'!$C$46="",0,(3*IF((BA$1-1-'入力'!$C$46&lt;-1)+(BA$1-1-'入力'!$C$46&gt;27),0,INDEX('しくみ_教育費'!$D$3:$D$31,BA$1-1-'入力'!$C$46+2))+9*IF((BA$1-'入力'!$C$46&lt;-1)+(BA$1-'入力'!$C$46&gt;27),0,INDEX('しくみ_教育費'!$D$3:$D$31,BA$1-'入力'!$C$46+2)))/12+(BA$1-'入力'!$C$46=18)*'しくみ_教育費'!$D$32)</f>
        <v/>
      </c>
      <c r="BB29" s="27">
        <f>IF('入力'!$C$46="",0,(3*IF((BB$1-1-'入力'!$C$46&lt;-1)+(BB$1-1-'入力'!$C$46&gt;27),0,INDEX('しくみ_教育費'!$D$3:$D$31,BB$1-1-'入力'!$C$46+2))+9*IF((BB$1-'入力'!$C$46&lt;-1)+(BB$1-'入力'!$C$46&gt;27),0,INDEX('しくみ_教育費'!$D$3:$D$31,BB$1-'入力'!$C$46+2)))/12+(BB$1-'入力'!$C$46=18)*'しくみ_教育費'!$D$32)</f>
        <v/>
      </c>
      <c r="BC29" s="27">
        <f>IF('入力'!$C$46="",0,(3*IF((BC$1-1-'入力'!$C$46&lt;-1)+(BC$1-1-'入力'!$C$46&gt;27),0,INDEX('しくみ_教育費'!$D$3:$D$31,BC$1-1-'入力'!$C$46+2))+9*IF((BC$1-'入力'!$C$46&lt;-1)+(BC$1-'入力'!$C$46&gt;27),0,INDEX('しくみ_教育費'!$D$3:$D$31,BC$1-'入力'!$C$46+2)))/12+(BC$1-'入力'!$C$46=18)*'しくみ_教育費'!$D$32)</f>
        <v/>
      </c>
      <c r="BD29" s="27">
        <f>IF('入力'!$C$46="",0,(3*IF((BD$1-1-'入力'!$C$46&lt;-1)+(BD$1-1-'入力'!$C$46&gt;27),0,INDEX('しくみ_教育費'!$D$3:$D$31,BD$1-1-'入力'!$C$46+2))+9*IF((BD$1-'入力'!$C$46&lt;-1)+(BD$1-'入力'!$C$46&gt;27),0,INDEX('しくみ_教育費'!$D$3:$D$31,BD$1-'入力'!$C$46+2)))/12+(BD$1-'入力'!$C$46=18)*'しくみ_教育費'!$D$32)</f>
        <v/>
      </c>
      <c r="BE29" s="27">
        <f>IF('入力'!$C$46="",0,(3*IF((BE$1-1-'入力'!$C$46&lt;-1)+(BE$1-1-'入力'!$C$46&gt;27),0,INDEX('しくみ_教育費'!$D$3:$D$31,BE$1-1-'入力'!$C$46+2))+9*IF((BE$1-'入力'!$C$46&lt;-1)+(BE$1-'入力'!$C$46&gt;27),0,INDEX('しくみ_教育費'!$D$3:$D$31,BE$1-'入力'!$C$46+2)))/12+(BE$1-'入力'!$C$46=18)*'しくみ_教育費'!$D$32)</f>
        <v/>
      </c>
      <c r="BF29" s="27">
        <f>IF('入力'!$C$46="",0,(3*IF((BF$1-1-'入力'!$C$46&lt;-1)+(BF$1-1-'入力'!$C$46&gt;27),0,INDEX('しくみ_教育費'!$D$3:$D$31,BF$1-1-'入力'!$C$46+2))+9*IF((BF$1-'入力'!$C$46&lt;-1)+(BF$1-'入力'!$C$46&gt;27),0,INDEX('しくみ_教育費'!$D$3:$D$31,BF$1-'入力'!$C$46+2)))/12+(BF$1-'入力'!$C$46=18)*'しくみ_教育費'!$D$32)</f>
        <v/>
      </c>
      <c r="BG29" s="27">
        <f>IF('入力'!$C$46="",0,(3*IF((BG$1-1-'入力'!$C$46&lt;-1)+(BG$1-1-'入力'!$C$46&gt;27),0,INDEX('しくみ_教育費'!$D$3:$D$31,BG$1-1-'入力'!$C$46+2))+9*IF((BG$1-'入力'!$C$46&lt;-1)+(BG$1-'入力'!$C$46&gt;27),0,INDEX('しくみ_教育費'!$D$3:$D$31,BG$1-'入力'!$C$46+2)))/12+(BG$1-'入力'!$C$46=18)*'しくみ_教育費'!$D$32)</f>
        <v/>
      </c>
      <c r="BH29" s="27">
        <f>IF('入力'!$C$46="",0,(3*IF((BH$1-1-'入力'!$C$46&lt;-1)+(BH$1-1-'入力'!$C$46&gt;27),0,INDEX('しくみ_教育費'!$D$3:$D$31,BH$1-1-'入力'!$C$46+2))+9*IF((BH$1-'入力'!$C$46&lt;-1)+(BH$1-'入力'!$C$46&gt;27),0,INDEX('しくみ_教育費'!$D$3:$D$31,BH$1-'入力'!$C$46+2)))/12+(BH$1-'入力'!$C$46=18)*'しくみ_教育費'!$D$32)</f>
        <v/>
      </c>
      <c r="BI29" s="27">
        <f>IF('入力'!$C$46="",0,(3*IF((BI$1-1-'入力'!$C$46&lt;-1)+(BI$1-1-'入力'!$C$46&gt;27),0,INDEX('しくみ_教育費'!$D$3:$D$31,BI$1-1-'入力'!$C$46+2))+9*IF((BI$1-'入力'!$C$46&lt;-1)+(BI$1-'入力'!$C$46&gt;27),0,INDEX('しくみ_教育費'!$D$3:$D$31,BI$1-'入力'!$C$46+2)))/12+(BI$1-'入力'!$C$46=18)*'しくみ_教育費'!$D$32)</f>
        <v/>
      </c>
      <c r="BJ29" s="27">
        <f>IF('入力'!$C$46="",0,(3*IF((BJ$1-1-'入力'!$C$46&lt;-1)+(BJ$1-1-'入力'!$C$46&gt;27),0,INDEX('しくみ_教育費'!$D$3:$D$31,BJ$1-1-'入力'!$C$46+2))+9*IF((BJ$1-'入力'!$C$46&lt;-1)+(BJ$1-'入力'!$C$46&gt;27),0,INDEX('しくみ_教育費'!$D$3:$D$31,BJ$1-'入力'!$C$46+2)))/12+(BJ$1-'入力'!$C$46=18)*'しくみ_教育費'!$D$32)</f>
        <v/>
      </c>
      <c r="BK29" s="27">
        <f>IF('入力'!$C$46="",0,(3*IF((BK$1-1-'入力'!$C$46&lt;-1)+(BK$1-1-'入力'!$C$46&gt;27),0,INDEX('しくみ_教育費'!$D$3:$D$31,BK$1-1-'入力'!$C$46+2))+9*IF((BK$1-'入力'!$C$46&lt;-1)+(BK$1-'入力'!$C$46&gt;27),0,INDEX('しくみ_教育費'!$D$3:$D$31,BK$1-'入力'!$C$46+2)))/12+(BK$1-'入力'!$C$46=18)*'しくみ_教育費'!$D$32)</f>
        <v/>
      </c>
      <c r="BL29" s="27">
        <f>IF('入力'!$C$46="",0,(3*IF((BL$1-1-'入力'!$C$46&lt;-1)+(BL$1-1-'入力'!$C$46&gt;27),0,INDEX('しくみ_教育費'!$D$3:$D$31,BL$1-1-'入力'!$C$46+2))+9*IF((BL$1-'入力'!$C$46&lt;-1)+(BL$1-'入力'!$C$46&gt;27),0,INDEX('しくみ_教育費'!$D$3:$D$31,BL$1-'入力'!$C$46+2)))/12+(BL$1-'入力'!$C$46=18)*'しくみ_教育費'!$D$32)</f>
        <v/>
      </c>
      <c r="BM29" s="27">
        <f>IF('入力'!$C$46="",0,(3*IF((BM$1-1-'入力'!$C$46&lt;-1)+(BM$1-1-'入力'!$C$46&gt;27),0,INDEX('しくみ_教育費'!$D$3:$D$31,BM$1-1-'入力'!$C$46+2))+9*IF((BM$1-'入力'!$C$46&lt;-1)+(BM$1-'入力'!$C$46&gt;27),0,INDEX('しくみ_教育費'!$D$3:$D$31,BM$1-'入力'!$C$46+2)))/12+(BM$1-'入力'!$C$46=18)*'しくみ_教育費'!$D$32)</f>
        <v/>
      </c>
      <c r="BN29" s="27">
        <f>IF('入力'!$C$46="",0,(3*IF((BN$1-1-'入力'!$C$46&lt;-1)+(BN$1-1-'入力'!$C$46&gt;27),0,INDEX('しくみ_教育費'!$D$3:$D$31,BN$1-1-'入力'!$C$46+2))+9*IF((BN$1-'入力'!$C$46&lt;-1)+(BN$1-'入力'!$C$46&gt;27),0,INDEX('しくみ_教育費'!$D$3:$D$31,BN$1-'入力'!$C$46+2)))/12+(BN$1-'入力'!$C$46=18)*'しくみ_教育費'!$D$32)</f>
        <v/>
      </c>
      <c r="BO29" s="27">
        <f>IF('入力'!$C$46="",0,(3*IF((BO$1-1-'入力'!$C$46&lt;-1)+(BO$1-1-'入力'!$C$46&gt;27),0,INDEX('しくみ_教育費'!$D$3:$D$31,BO$1-1-'入力'!$C$46+2))+9*IF((BO$1-'入力'!$C$46&lt;-1)+(BO$1-'入力'!$C$46&gt;27),0,INDEX('しくみ_教育費'!$D$3:$D$31,BO$1-'入力'!$C$46+2)))/12+(BO$1-'入力'!$C$46=18)*'しくみ_教育費'!$D$32)</f>
        <v/>
      </c>
    </row>
    <row r="30">
      <c r="A30" s="5" t="inlineStr">
        <is>
          <t>3人目の教育費</t>
        </is>
      </c>
      <c r="B30" s="27">
        <f>IF('入力'!$D$46="",0,(3*IF((B$1-1-'入力'!$D$46&lt;-1)+(B$1-1-'入力'!$D$46&gt;27),0,INDEX('しくみ_教育費'!$E$3:$E$31,B$1-1-'入力'!$D$46+2))+9*IF((B$1-'入力'!$D$46&lt;-1)+(B$1-'入力'!$D$46&gt;27),0,INDEX('しくみ_教育費'!$E$3:$E$31,B$1-'入力'!$D$46+2)))/12+(B$1-'入力'!$D$46=18)*'しくみ_教育費'!$E$32)</f>
        <v/>
      </c>
      <c r="C30" s="27">
        <f>IF('入力'!$D$46="",0,(3*IF((C$1-1-'入力'!$D$46&lt;-1)+(C$1-1-'入力'!$D$46&gt;27),0,INDEX('しくみ_教育費'!$E$3:$E$31,C$1-1-'入力'!$D$46+2))+9*IF((C$1-'入力'!$D$46&lt;-1)+(C$1-'入力'!$D$46&gt;27),0,INDEX('しくみ_教育費'!$E$3:$E$31,C$1-'入力'!$D$46+2)))/12+(C$1-'入力'!$D$46=18)*'しくみ_教育費'!$E$32)</f>
        <v/>
      </c>
      <c r="D30" s="27">
        <f>IF('入力'!$D$46="",0,(3*IF((D$1-1-'入力'!$D$46&lt;-1)+(D$1-1-'入力'!$D$46&gt;27),0,INDEX('しくみ_教育費'!$E$3:$E$31,D$1-1-'入力'!$D$46+2))+9*IF((D$1-'入力'!$D$46&lt;-1)+(D$1-'入力'!$D$46&gt;27),0,INDEX('しくみ_教育費'!$E$3:$E$31,D$1-'入力'!$D$46+2)))/12+(D$1-'入力'!$D$46=18)*'しくみ_教育費'!$E$32)</f>
        <v/>
      </c>
      <c r="E30" s="27">
        <f>IF('入力'!$D$46="",0,(3*IF((E$1-1-'入力'!$D$46&lt;-1)+(E$1-1-'入力'!$D$46&gt;27),0,INDEX('しくみ_教育費'!$E$3:$E$31,E$1-1-'入力'!$D$46+2))+9*IF((E$1-'入力'!$D$46&lt;-1)+(E$1-'入力'!$D$46&gt;27),0,INDEX('しくみ_教育費'!$E$3:$E$31,E$1-'入力'!$D$46+2)))/12+(E$1-'入力'!$D$46=18)*'しくみ_教育費'!$E$32)</f>
        <v/>
      </c>
      <c r="F30" s="27">
        <f>IF('入力'!$D$46="",0,(3*IF((F$1-1-'入力'!$D$46&lt;-1)+(F$1-1-'入力'!$D$46&gt;27),0,INDEX('しくみ_教育費'!$E$3:$E$31,F$1-1-'入力'!$D$46+2))+9*IF((F$1-'入力'!$D$46&lt;-1)+(F$1-'入力'!$D$46&gt;27),0,INDEX('しくみ_教育費'!$E$3:$E$31,F$1-'入力'!$D$46+2)))/12+(F$1-'入力'!$D$46=18)*'しくみ_教育費'!$E$32)</f>
        <v/>
      </c>
      <c r="G30" s="27">
        <f>IF('入力'!$D$46="",0,(3*IF((G$1-1-'入力'!$D$46&lt;-1)+(G$1-1-'入力'!$D$46&gt;27),0,INDEX('しくみ_教育費'!$E$3:$E$31,G$1-1-'入力'!$D$46+2))+9*IF((G$1-'入力'!$D$46&lt;-1)+(G$1-'入力'!$D$46&gt;27),0,INDEX('しくみ_教育費'!$E$3:$E$31,G$1-'入力'!$D$46+2)))/12+(G$1-'入力'!$D$46=18)*'しくみ_教育費'!$E$32)</f>
        <v/>
      </c>
      <c r="H30" s="27">
        <f>IF('入力'!$D$46="",0,(3*IF((H$1-1-'入力'!$D$46&lt;-1)+(H$1-1-'入力'!$D$46&gt;27),0,INDEX('しくみ_教育費'!$E$3:$E$31,H$1-1-'入力'!$D$46+2))+9*IF((H$1-'入力'!$D$46&lt;-1)+(H$1-'入力'!$D$46&gt;27),0,INDEX('しくみ_教育費'!$E$3:$E$31,H$1-'入力'!$D$46+2)))/12+(H$1-'入力'!$D$46=18)*'しくみ_教育費'!$E$32)</f>
        <v/>
      </c>
      <c r="I30" s="27">
        <f>IF('入力'!$D$46="",0,(3*IF((I$1-1-'入力'!$D$46&lt;-1)+(I$1-1-'入力'!$D$46&gt;27),0,INDEX('しくみ_教育費'!$E$3:$E$31,I$1-1-'入力'!$D$46+2))+9*IF((I$1-'入力'!$D$46&lt;-1)+(I$1-'入力'!$D$46&gt;27),0,INDEX('しくみ_教育費'!$E$3:$E$31,I$1-'入力'!$D$46+2)))/12+(I$1-'入力'!$D$46=18)*'しくみ_教育費'!$E$32)</f>
        <v/>
      </c>
      <c r="J30" s="27">
        <f>IF('入力'!$D$46="",0,(3*IF((J$1-1-'入力'!$D$46&lt;-1)+(J$1-1-'入力'!$D$46&gt;27),0,INDEX('しくみ_教育費'!$E$3:$E$31,J$1-1-'入力'!$D$46+2))+9*IF((J$1-'入力'!$D$46&lt;-1)+(J$1-'入力'!$D$46&gt;27),0,INDEX('しくみ_教育費'!$E$3:$E$31,J$1-'入力'!$D$46+2)))/12+(J$1-'入力'!$D$46=18)*'しくみ_教育費'!$E$32)</f>
        <v/>
      </c>
      <c r="K30" s="27">
        <f>IF('入力'!$D$46="",0,(3*IF((K$1-1-'入力'!$D$46&lt;-1)+(K$1-1-'入力'!$D$46&gt;27),0,INDEX('しくみ_教育費'!$E$3:$E$31,K$1-1-'入力'!$D$46+2))+9*IF((K$1-'入力'!$D$46&lt;-1)+(K$1-'入力'!$D$46&gt;27),0,INDEX('しくみ_教育費'!$E$3:$E$31,K$1-'入力'!$D$46+2)))/12+(K$1-'入力'!$D$46=18)*'しくみ_教育費'!$E$32)</f>
        <v/>
      </c>
      <c r="L30" s="27">
        <f>IF('入力'!$D$46="",0,(3*IF((L$1-1-'入力'!$D$46&lt;-1)+(L$1-1-'入力'!$D$46&gt;27),0,INDEX('しくみ_教育費'!$E$3:$E$31,L$1-1-'入力'!$D$46+2))+9*IF((L$1-'入力'!$D$46&lt;-1)+(L$1-'入力'!$D$46&gt;27),0,INDEX('しくみ_教育費'!$E$3:$E$31,L$1-'入力'!$D$46+2)))/12+(L$1-'入力'!$D$46=18)*'しくみ_教育費'!$E$32)</f>
        <v/>
      </c>
      <c r="M30" s="27">
        <f>IF('入力'!$D$46="",0,(3*IF((M$1-1-'入力'!$D$46&lt;-1)+(M$1-1-'入力'!$D$46&gt;27),0,INDEX('しくみ_教育費'!$E$3:$E$31,M$1-1-'入力'!$D$46+2))+9*IF((M$1-'入力'!$D$46&lt;-1)+(M$1-'入力'!$D$46&gt;27),0,INDEX('しくみ_教育費'!$E$3:$E$31,M$1-'入力'!$D$46+2)))/12+(M$1-'入力'!$D$46=18)*'しくみ_教育費'!$E$32)</f>
        <v/>
      </c>
      <c r="N30" s="27">
        <f>IF('入力'!$D$46="",0,(3*IF((N$1-1-'入力'!$D$46&lt;-1)+(N$1-1-'入力'!$D$46&gt;27),0,INDEX('しくみ_教育費'!$E$3:$E$31,N$1-1-'入力'!$D$46+2))+9*IF((N$1-'入力'!$D$46&lt;-1)+(N$1-'入力'!$D$46&gt;27),0,INDEX('しくみ_教育費'!$E$3:$E$31,N$1-'入力'!$D$46+2)))/12+(N$1-'入力'!$D$46=18)*'しくみ_教育費'!$E$32)</f>
        <v/>
      </c>
      <c r="O30" s="27">
        <f>IF('入力'!$D$46="",0,(3*IF((O$1-1-'入力'!$D$46&lt;-1)+(O$1-1-'入力'!$D$46&gt;27),0,INDEX('しくみ_教育費'!$E$3:$E$31,O$1-1-'入力'!$D$46+2))+9*IF((O$1-'入力'!$D$46&lt;-1)+(O$1-'入力'!$D$46&gt;27),0,INDEX('しくみ_教育費'!$E$3:$E$31,O$1-'入力'!$D$46+2)))/12+(O$1-'入力'!$D$46=18)*'しくみ_教育費'!$E$32)</f>
        <v/>
      </c>
      <c r="P30" s="27">
        <f>IF('入力'!$D$46="",0,(3*IF((P$1-1-'入力'!$D$46&lt;-1)+(P$1-1-'入力'!$D$46&gt;27),0,INDEX('しくみ_教育費'!$E$3:$E$31,P$1-1-'入力'!$D$46+2))+9*IF((P$1-'入力'!$D$46&lt;-1)+(P$1-'入力'!$D$46&gt;27),0,INDEX('しくみ_教育費'!$E$3:$E$31,P$1-'入力'!$D$46+2)))/12+(P$1-'入力'!$D$46=18)*'しくみ_教育費'!$E$32)</f>
        <v/>
      </c>
      <c r="Q30" s="27">
        <f>IF('入力'!$D$46="",0,(3*IF((Q$1-1-'入力'!$D$46&lt;-1)+(Q$1-1-'入力'!$D$46&gt;27),0,INDEX('しくみ_教育費'!$E$3:$E$31,Q$1-1-'入力'!$D$46+2))+9*IF((Q$1-'入力'!$D$46&lt;-1)+(Q$1-'入力'!$D$46&gt;27),0,INDEX('しくみ_教育費'!$E$3:$E$31,Q$1-'入力'!$D$46+2)))/12+(Q$1-'入力'!$D$46=18)*'しくみ_教育費'!$E$32)</f>
        <v/>
      </c>
      <c r="R30" s="27">
        <f>IF('入力'!$D$46="",0,(3*IF((R$1-1-'入力'!$D$46&lt;-1)+(R$1-1-'入力'!$D$46&gt;27),0,INDEX('しくみ_教育費'!$E$3:$E$31,R$1-1-'入力'!$D$46+2))+9*IF((R$1-'入力'!$D$46&lt;-1)+(R$1-'入力'!$D$46&gt;27),0,INDEX('しくみ_教育費'!$E$3:$E$31,R$1-'入力'!$D$46+2)))/12+(R$1-'入力'!$D$46=18)*'しくみ_教育費'!$E$32)</f>
        <v/>
      </c>
      <c r="S30" s="27">
        <f>IF('入力'!$D$46="",0,(3*IF((S$1-1-'入力'!$D$46&lt;-1)+(S$1-1-'入力'!$D$46&gt;27),0,INDEX('しくみ_教育費'!$E$3:$E$31,S$1-1-'入力'!$D$46+2))+9*IF((S$1-'入力'!$D$46&lt;-1)+(S$1-'入力'!$D$46&gt;27),0,INDEX('しくみ_教育費'!$E$3:$E$31,S$1-'入力'!$D$46+2)))/12+(S$1-'入力'!$D$46=18)*'しくみ_教育費'!$E$32)</f>
        <v/>
      </c>
      <c r="T30" s="27">
        <f>IF('入力'!$D$46="",0,(3*IF((T$1-1-'入力'!$D$46&lt;-1)+(T$1-1-'入力'!$D$46&gt;27),0,INDEX('しくみ_教育費'!$E$3:$E$31,T$1-1-'入力'!$D$46+2))+9*IF((T$1-'入力'!$D$46&lt;-1)+(T$1-'入力'!$D$46&gt;27),0,INDEX('しくみ_教育費'!$E$3:$E$31,T$1-'入力'!$D$46+2)))/12+(T$1-'入力'!$D$46=18)*'しくみ_教育費'!$E$32)</f>
        <v/>
      </c>
      <c r="U30" s="27">
        <f>IF('入力'!$D$46="",0,(3*IF((U$1-1-'入力'!$D$46&lt;-1)+(U$1-1-'入力'!$D$46&gt;27),0,INDEX('しくみ_教育費'!$E$3:$E$31,U$1-1-'入力'!$D$46+2))+9*IF((U$1-'入力'!$D$46&lt;-1)+(U$1-'入力'!$D$46&gt;27),0,INDEX('しくみ_教育費'!$E$3:$E$31,U$1-'入力'!$D$46+2)))/12+(U$1-'入力'!$D$46=18)*'しくみ_教育費'!$E$32)</f>
        <v/>
      </c>
      <c r="V30" s="27">
        <f>IF('入力'!$D$46="",0,(3*IF((V$1-1-'入力'!$D$46&lt;-1)+(V$1-1-'入力'!$D$46&gt;27),0,INDEX('しくみ_教育費'!$E$3:$E$31,V$1-1-'入力'!$D$46+2))+9*IF((V$1-'入力'!$D$46&lt;-1)+(V$1-'入力'!$D$46&gt;27),0,INDEX('しくみ_教育費'!$E$3:$E$31,V$1-'入力'!$D$46+2)))/12+(V$1-'入力'!$D$46=18)*'しくみ_教育費'!$E$32)</f>
        <v/>
      </c>
      <c r="W30" s="27">
        <f>IF('入力'!$D$46="",0,(3*IF((W$1-1-'入力'!$D$46&lt;-1)+(W$1-1-'入力'!$D$46&gt;27),0,INDEX('しくみ_教育費'!$E$3:$E$31,W$1-1-'入力'!$D$46+2))+9*IF((W$1-'入力'!$D$46&lt;-1)+(W$1-'入力'!$D$46&gt;27),0,INDEX('しくみ_教育費'!$E$3:$E$31,W$1-'入力'!$D$46+2)))/12+(W$1-'入力'!$D$46=18)*'しくみ_教育費'!$E$32)</f>
        <v/>
      </c>
      <c r="X30" s="27">
        <f>IF('入力'!$D$46="",0,(3*IF((X$1-1-'入力'!$D$46&lt;-1)+(X$1-1-'入力'!$D$46&gt;27),0,INDEX('しくみ_教育費'!$E$3:$E$31,X$1-1-'入力'!$D$46+2))+9*IF((X$1-'入力'!$D$46&lt;-1)+(X$1-'入力'!$D$46&gt;27),0,INDEX('しくみ_教育費'!$E$3:$E$31,X$1-'入力'!$D$46+2)))/12+(X$1-'入力'!$D$46=18)*'しくみ_教育費'!$E$32)</f>
        <v/>
      </c>
      <c r="Y30" s="27">
        <f>IF('入力'!$D$46="",0,(3*IF((Y$1-1-'入力'!$D$46&lt;-1)+(Y$1-1-'入力'!$D$46&gt;27),0,INDEX('しくみ_教育費'!$E$3:$E$31,Y$1-1-'入力'!$D$46+2))+9*IF((Y$1-'入力'!$D$46&lt;-1)+(Y$1-'入力'!$D$46&gt;27),0,INDEX('しくみ_教育費'!$E$3:$E$31,Y$1-'入力'!$D$46+2)))/12+(Y$1-'入力'!$D$46=18)*'しくみ_教育費'!$E$32)</f>
        <v/>
      </c>
      <c r="Z30" s="27">
        <f>IF('入力'!$D$46="",0,(3*IF((Z$1-1-'入力'!$D$46&lt;-1)+(Z$1-1-'入力'!$D$46&gt;27),0,INDEX('しくみ_教育費'!$E$3:$E$31,Z$1-1-'入力'!$D$46+2))+9*IF((Z$1-'入力'!$D$46&lt;-1)+(Z$1-'入力'!$D$46&gt;27),0,INDEX('しくみ_教育費'!$E$3:$E$31,Z$1-'入力'!$D$46+2)))/12+(Z$1-'入力'!$D$46=18)*'しくみ_教育費'!$E$32)</f>
        <v/>
      </c>
      <c r="AA30" s="27">
        <f>IF('入力'!$D$46="",0,(3*IF((AA$1-1-'入力'!$D$46&lt;-1)+(AA$1-1-'入力'!$D$46&gt;27),0,INDEX('しくみ_教育費'!$E$3:$E$31,AA$1-1-'入力'!$D$46+2))+9*IF((AA$1-'入力'!$D$46&lt;-1)+(AA$1-'入力'!$D$46&gt;27),0,INDEX('しくみ_教育費'!$E$3:$E$31,AA$1-'入力'!$D$46+2)))/12+(AA$1-'入力'!$D$46=18)*'しくみ_教育費'!$E$32)</f>
        <v/>
      </c>
      <c r="AB30" s="27">
        <f>IF('入力'!$D$46="",0,(3*IF((AB$1-1-'入力'!$D$46&lt;-1)+(AB$1-1-'入力'!$D$46&gt;27),0,INDEX('しくみ_教育費'!$E$3:$E$31,AB$1-1-'入力'!$D$46+2))+9*IF((AB$1-'入力'!$D$46&lt;-1)+(AB$1-'入力'!$D$46&gt;27),0,INDEX('しくみ_教育費'!$E$3:$E$31,AB$1-'入力'!$D$46+2)))/12+(AB$1-'入力'!$D$46=18)*'しくみ_教育費'!$E$32)</f>
        <v/>
      </c>
      <c r="AC30" s="27">
        <f>IF('入力'!$D$46="",0,(3*IF((AC$1-1-'入力'!$D$46&lt;-1)+(AC$1-1-'入力'!$D$46&gt;27),0,INDEX('しくみ_教育費'!$E$3:$E$31,AC$1-1-'入力'!$D$46+2))+9*IF((AC$1-'入力'!$D$46&lt;-1)+(AC$1-'入力'!$D$46&gt;27),0,INDEX('しくみ_教育費'!$E$3:$E$31,AC$1-'入力'!$D$46+2)))/12+(AC$1-'入力'!$D$46=18)*'しくみ_教育費'!$E$32)</f>
        <v/>
      </c>
      <c r="AD30" s="27">
        <f>IF('入力'!$D$46="",0,(3*IF((AD$1-1-'入力'!$D$46&lt;-1)+(AD$1-1-'入力'!$D$46&gt;27),0,INDEX('しくみ_教育費'!$E$3:$E$31,AD$1-1-'入力'!$D$46+2))+9*IF((AD$1-'入力'!$D$46&lt;-1)+(AD$1-'入力'!$D$46&gt;27),0,INDEX('しくみ_教育費'!$E$3:$E$31,AD$1-'入力'!$D$46+2)))/12+(AD$1-'入力'!$D$46=18)*'しくみ_教育費'!$E$32)</f>
        <v/>
      </c>
      <c r="AE30" s="27">
        <f>IF('入力'!$D$46="",0,(3*IF((AE$1-1-'入力'!$D$46&lt;-1)+(AE$1-1-'入力'!$D$46&gt;27),0,INDEX('しくみ_教育費'!$E$3:$E$31,AE$1-1-'入力'!$D$46+2))+9*IF((AE$1-'入力'!$D$46&lt;-1)+(AE$1-'入力'!$D$46&gt;27),0,INDEX('しくみ_教育費'!$E$3:$E$31,AE$1-'入力'!$D$46+2)))/12+(AE$1-'入力'!$D$46=18)*'しくみ_教育費'!$E$32)</f>
        <v/>
      </c>
      <c r="AF30" s="27">
        <f>IF('入力'!$D$46="",0,(3*IF((AF$1-1-'入力'!$D$46&lt;-1)+(AF$1-1-'入力'!$D$46&gt;27),0,INDEX('しくみ_教育費'!$E$3:$E$31,AF$1-1-'入力'!$D$46+2))+9*IF((AF$1-'入力'!$D$46&lt;-1)+(AF$1-'入力'!$D$46&gt;27),0,INDEX('しくみ_教育費'!$E$3:$E$31,AF$1-'入力'!$D$46+2)))/12+(AF$1-'入力'!$D$46=18)*'しくみ_教育費'!$E$32)</f>
        <v/>
      </c>
      <c r="AG30" s="27">
        <f>IF('入力'!$D$46="",0,(3*IF((AG$1-1-'入力'!$D$46&lt;-1)+(AG$1-1-'入力'!$D$46&gt;27),0,INDEX('しくみ_教育費'!$E$3:$E$31,AG$1-1-'入力'!$D$46+2))+9*IF((AG$1-'入力'!$D$46&lt;-1)+(AG$1-'入力'!$D$46&gt;27),0,INDEX('しくみ_教育費'!$E$3:$E$31,AG$1-'入力'!$D$46+2)))/12+(AG$1-'入力'!$D$46=18)*'しくみ_教育費'!$E$32)</f>
        <v/>
      </c>
      <c r="AH30" s="27">
        <f>IF('入力'!$D$46="",0,(3*IF((AH$1-1-'入力'!$D$46&lt;-1)+(AH$1-1-'入力'!$D$46&gt;27),0,INDEX('しくみ_教育費'!$E$3:$E$31,AH$1-1-'入力'!$D$46+2))+9*IF((AH$1-'入力'!$D$46&lt;-1)+(AH$1-'入力'!$D$46&gt;27),0,INDEX('しくみ_教育費'!$E$3:$E$31,AH$1-'入力'!$D$46+2)))/12+(AH$1-'入力'!$D$46=18)*'しくみ_教育費'!$E$32)</f>
        <v/>
      </c>
      <c r="AI30" s="27">
        <f>IF('入力'!$D$46="",0,(3*IF((AI$1-1-'入力'!$D$46&lt;-1)+(AI$1-1-'入力'!$D$46&gt;27),0,INDEX('しくみ_教育費'!$E$3:$E$31,AI$1-1-'入力'!$D$46+2))+9*IF((AI$1-'入力'!$D$46&lt;-1)+(AI$1-'入力'!$D$46&gt;27),0,INDEX('しくみ_教育費'!$E$3:$E$31,AI$1-'入力'!$D$46+2)))/12+(AI$1-'入力'!$D$46=18)*'しくみ_教育費'!$E$32)</f>
        <v/>
      </c>
      <c r="AJ30" s="27">
        <f>IF('入力'!$D$46="",0,(3*IF((AJ$1-1-'入力'!$D$46&lt;-1)+(AJ$1-1-'入力'!$D$46&gt;27),0,INDEX('しくみ_教育費'!$E$3:$E$31,AJ$1-1-'入力'!$D$46+2))+9*IF((AJ$1-'入力'!$D$46&lt;-1)+(AJ$1-'入力'!$D$46&gt;27),0,INDEX('しくみ_教育費'!$E$3:$E$31,AJ$1-'入力'!$D$46+2)))/12+(AJ$1-'入力'!$D$46=18)*'しくみ_教育費'!$E$32)</f>
        <v/>
      </c>
      <c r="AK30" s="27">
        <f>IF('入力'!$D$46="",0,(3*IF((AK$1-1-'入力'!$D$46&lt;-1)+(AK$1-1-'入力'!$D$46&gt;27),0,INDEX('しくみ_教育費'!$E$3:$E$31,AK$1-1-'入力'!$D$46+2))+9*IF((AK$1-'入力'!$D$46&lt;-1)+(AK$1-'入力'!$D$46&gt;27),0,INDEX('しくみ_教育費'!$E$3:$E$31,AK$1-'入力'!$D$46+2)))/12+(AK$1-'入力'!$D$46=18)*'しくみ_教育費'!$E$32)</f>
        <v/>
      </c>
      <c r="AL30" s="27">
        <f>IF('入力'!$D$46="",0,(3*IF((AL$1-1-'入力'!$D$46&lt;-1)+(AL$1-1-'入力'!$D$46&gt;27),0,INDEX('しくみ_教育費'!$E$3:$E$31,AL$1-1-'入力'!$D$46+2))+9*IF((AL$1-'入力'!$D$46&lt;-1)+(AL$1-'入力'!$D$46&gt;27),0,INDEX('しくみ_教育費'!$E$3:$E$31,AL$1-'入力'!$D$46+2)))/12+(AL$1-'入力'!$D$46=18)*'しくみ_教育費'!$E$32)</f>
        <v/>
      </c>
      <c r="AM30" s="27">
        <f>IF('入力'!$D$46="",0,(3*IF((AM$1-1-'入力'!$D$46&lt;-1)+(AM$1-1-'入力'!$D$46&gt;27),0,INDEX('しくみ_教育費'!$E$3:$E$31,AM$1-1-'入力'!$D$46+2))+9*IF((AM$1-'入力'!$D$46&lt;-1)+(AM$1-'入力'!$D$46&gt;27),0,INDEX('しくみ_教育費'!$E$3:$E$31,AM$1-'入力'!$D$46+2)))/12+(AM$1-'入力'!$D$46=18)*'しくみ_教育費'!$E$32)</f>
        <v/>
      </c>
      <c r="AN30" s="27">
        <f>IF('入力'!$D$46="",0,(3*IF((AN$1-1-'入力'!$D$46&lt;-1)+(AN$1-1-'入力'!$D$46&gt;27),0,INDEX('しくみ_教育費'!$E$3:$E$31,AN$1-1-'入力'!$D$46+2))+9*IF((AN$1-'入力'!$D$46&lt;-1)+(AN$1-'入力'!$D$46&gt;27),0,INDEX('しくみ_教育費'!$E$3:$E$31,AN$1-'入力'!$D$46+2)))/12+(AN$1-'入力'!$D$46=18)*'しくみ_教育費'!$E$32)</f>
        <v/>
      </c>
      <c r="AO30" s="27">
        <f>IF('入力'!$D$46="",0,(3*IF((AO$1-1-'入力'!$D$46&lt;-1)+(AO$1-1-'入力'!$D$46&gt;27),0,INDEX('しくみ_教育費'!$E$3:$E$31,AO$1-1-'入力'!$D$46+2))+9*IF((AO$1-'入力'!$D$46&lt;-1)+(AO$1-'入力'!$D$46&gt;27),0,INDEX('しくみ_教育費'!$E$3:$E$31,AO$1-'入力'!$D$46+2)))/12+(AO$1-'入力'!$D$46=18)*'しくみ_教育費'!$E$32)</f>
        <v/>
      </c>
      <c r="AP30" s="27">
        <f>IF('入力'!$D$46="",0,(3*IF((AP$1-1-'入力'!$D$46&lt;-1)+(AP$1-1-'入力'!$D$46&gt;27),0,INDEX('しくみ_教育費'!$E$3:$E$31,AP$1-1-'入力'!$D$46+2))+9*IF((AP$1-'入力'!$D$46&lt;-1)+(AP$1-'入力'!$D$46&gt;27),0,INDEX('しくみ_教育費'!$E$3:$E$31,AP$1-'入力'!$D$46+2)))/12+(AP$1-'入力'!$D$46=18)*'しくみ_教育費'!$E$32)</f>
        <v/>
      </c>
      <c r="AQ30" s="27">
        <f>IF('入力'!$D$46="",0,(3*IF((AQ$1-1-'入力'!$D$46&lt;-1)+(AQ$1-1-'入力'!$D$46&gt;27),0,INDEX('しくみ_教育費'!$E$3:$E$31,AQ$1-1-'入力'!$D$46+2))+9*IF((AQ$1-'入力'!$D$46&lt;-1)+(AQ$1-'入力'!$D$46&gt;27),0,INDEX('しくみ_教育費'!$E$3:$E$31,AQ$1-'入力'!$D$46+2)))/12+(AQ$1-'入力'!$D$46=18)*'しくみ_教育費'!$E$32)</f>
        <v/>
      </c>
      <c r="AR30" s="27">
        <f>IF('入力'!$D$46="",0,(3*IF((AR$1-1-'入力'!$D$46&lt;-1)+(AR$1-1-'入力'!$D$46&gt;27),0,INDEX('しくみ_教育費'!$E$3:$E$31,AR$1-1-'入力'!$D$46+2))+9*IF((AR$1-'入力'!$D$46&lt;-1)+(AR$1-'入力'!$D$46&gt;27),0,INDEX('しくみ_教育費'!$E$3:$E$31,AR$1-'入力'!$D$46+2)))/12+(AR$1-'入力'!$D$46=18)*'しくみ_教育費'!$E$32)</f>
        <v/>
      </c>
      <c r="AS30" s="27">
        <f>IF('入力'!$D$46="",0,(3*IF((AS$1-1-'入力'!$D$46&lt;-1)+(AS$1-1-'入力'!$D$46&gt;27),0,INDEX('しくみ_教育費'!$E$3:$E$31,AS$1-1-'入力'!$D$46+2))+9*IF((AS$1-'入力'!$D$46&lt;-1)+(AS$1-'入力'!$D$46&gt;27),0,INDEX('しくみ_教育費'!$E$3:$E$31,AS$1-'入力'!$D$46+2)))/12+(AS$1-'入力'!$D$46=18)*'しくみ_教育費'!$E$32)</f>
        <v/>
      </c>
      <c r="AT30" s="27">
        <f>IF('入力'!$D$46="",0,(3*IF((AT$1-1-'入力'!$D$46&lt;-1)+(AT$1-1-'入力'!$D$46&gt;27),0,INDEX('しくみ_教育費'!$E$3:$E$31,AT$1-1-'入力'!$D$46+2))+9*IF((AT$1-'入力'!$D$46&lt;-1)+(AT$1-'入力'!$D$46&gt;27),0,INDEX('しくみ_教育費'!$E$3:$E$31,AT$1-'入力'!$D$46+2)))/12+(AT$1-'入力'!$D$46=18)*'しくみ_教育費'!$E$32)</f>
        <v/>
      </c>
      <c r="AU30" s="27">
        <f>IF('入力'!$D$46="",0,(3*IF((AU$1-1-'入力'!$D$46&lt;-1)+(AU$1-1-'入力'!$D$46&gt;27),0,INDEX('しくみ_教育費'!$E$3:$E$31,AU$1-1-'入力'!$D$46+2))+9*IF((AU$1-'入力'!$D$46&lt;-1)+(AU$1-'入力'!$D$46&gt;27),0,INDEX('しくみ_教育費'!$E$3:$E$31,AU$1-'入力'!$D$46+2)))/12+(AU$1-'入力'!$D$46=18)*'しくみ_教育費'!$E$32)</f>
        <v/>
      </c>
      <c r="AV30" s="27">
        <f>IF('入力'!$D$46="",0,(3*IF((AV$1-1-'入力'!$D$46&lt;-1)+(AV$1-1-'入力'!$D$46&gt;27),0,INDEX('しくみ_教育費'!$E$3:$E$31,AV$1-1-'入力'!$D$46+2))+9*IF((AV$1-'入力'!$D$46&lt;-1)+(AV$1-'入力'!$D$46&gt;27),0,INDEX('しくみ_教育費'!$E$3:$E$31,AV$1-'入力'!$D$46+2)))/12+(AV$1-'入力'!$D$46=18)*'しくみ_教育費'!$E$32)</f>
        <v/>
      </c>
      <c r="AW30" s="27">
        <f>IF('入力'!$D$46="",0,(3*IF((AW$1-1-'入力'!$D$46&lt;-1)+(AW$1-1-'入力'!$D$46&gt;27),0,INDEX('しくみ_教育費'!$E$3:$E$31,AW$1-1-'入力'!$D$46+2))+9*IF((AW$1-'入力'!$D$46&lt;-1)+(AW$1-'入力'!$D$46&gt;27),0,INDEX('しくみ_教育費'!$E$3:$E$31,AW$1-'入力'!$D$46+2)))/12+(AW$1-'入力'!$D$46=18)*'しくみ_教育費'!$E$32)</f>
        <v/>
      </c>
      <c r="AX30" s="27">
        <f>IF('入力'!$D$46="",0,(3*IF((AX$1-1-'入力'!$D$46&lt;-1)+(AX$1-1-'入力'!$D$46&gt;27),0,INDEX('しくみ_教育費'!$E$3:$E$31,AX$1-1-'入力'!$D$46+2))+9*IF((AX$1-'入力'!$D$46&lt;-1)+(AX$1-'入力'!$D$46&gt;27),0,INDEX('しくみ_教育費'!$E$3:$E$31,AX$1-'入力'!$D$46+2)))/12+(AX$1-'入力'!$D$46=18)*'しくみ_教育費'!$E$32)</f>
        <v/>
      </c>
      <c r="AY30" s="27">
        <f>IF('入力'!$D$46="",0,(3*IF((AY$1-1-'入力'!$D$46&lt;-1)+(AY$1-1-'入力'!$D$46&gt;27),0,INDEX('しくみ_教育費'!$E$3:$E$31,AY$1-1-'入力'!$D$46+2))+9*IF((AY$1-'入力'!$D$46&lt;-1)+(AY$1-'入力'!$D$46&gt;27),0,INDEX('しくみ_教育費'!$E$3:$E$31,AY$1-'入力'!$D$46+2)))/12+(AY$1-'入力'!$D$46=18)*'しくみ_教育費'!$E$32)</f>
        <v/>
      </c>
      <c r="AZ30" s="27">
        <f>IF('入力'!$D$46="",0,(3*IF((AZ$1-1-'入力'!$D$46&lt;-1)+(AZ$1-1-'入力'!$D$46&gt;27),0,INDEX('しくみ_教育費'!$E$3:$E$31,AZ$1-1-'入力'!$D$46+2))+9*IF((AZ$1-'入力'!$D$46&lt;-1)+(AZ$1-'入力'!$D$46&gt;27),0,INDEX('しくみ_教育費'!$E$3:$E$31,AZ$1-'入力'!$D$46+2)))/12+(AZ$1-'入力'!$D$46=18)*'しくみ_教育費'!$E$32)</f>
        <v/>
      </c>
      <c r="BA30" s="27">
        <f>IF('入力'!$D$46="",0,(3*IF((BA$1-1-'入力'!$D$46&lt;-1)+(BA$1-1-'入力'!$D$46&gt;27),0,INDEX('しくみ_教育費'!$E$3:$E$31,BA$1-1-'入力'!$D$46+2))+9*IF((BA$1-'入力'!$D$46&lt;-1)+(BA$1-'入力'!$D$46&gt;27),0,INDEX('しくみ_教育費'!$E$3:$E$31,BA$1-'入力'!$D$46+2)))/12+(BA$1-'入力'!$D$46=18)*'しくみ_教育費'!$E$32)</f>
        <v/>
      </c>
      <c r="BB30" s="27">
        <f>IF('入力'!$D$46="",0,(3*IF((BB$1-1-'入力'!$D$46&lt;-1)+(BB$1-1-'入力'!$D$46&gt;27),0,INDEX('しくみ_教育費'!$E$3:$E$31,BB$1-1-'入力'!$D$46+2))+9*IF((BB$1-'入力'!$D$46&lt;-1)+(BB$1-'入力'!$D$46&gt;27),0,INDEX('しくみ_教育費'!$E$3:$E$31,BB$1-'入力'!$D$46+2)))/12+(BB$1-'入力'!$D$46=18)*'しくみ_教育費'!$E$32)</f>
        <v/>
      </c>
      <c r="BC30" s="27">
        <f>IF('入力'!$D$46="",0,(3*IF((BC$1-1-'入力'!$D$46&lt;-1)+(BC$1-1-'入力'!$D$46&gt;27),0,INDEX('しくみ_教育費'!$E$3:$E$31,BC$1-1-'入力'!$D$46+2))+9*IF((BC$1-'入力'!$D$46&lt;-1)+(BC$1-'入力'!$D$46&gt;27),0,INDEX('しくみ_教育費'!$E$3:$E$31,BC$1-'入力'!$D$46+2)))/12+(BC$1-'入力'!$D$46=18)*'しくみ_教育費'!$E$32)</f>
        <v/>
      </c>
      <c r="BD30" s="27">
        <f>IF('入力'!$D$46="",0,(3*IF((BD$1-1-'入力'!$D$46&lt;-1)+(BD$1-1-'入力'!$D$46&gt;27),0,INDEX('しくみ_教育費'!$E$3:$E$31,BD$1-1-'入力'!$D$46+2))+9*IF((BD$1-'入力'!$D$46&lt;-1)+(BD$1-'入力'!$D$46&gt;27),0,INDEX('しくみ_教育費'!$E$3:$E$31,BD$1-'入力'!$D$46+2)))/12+(BD$1-'入力'!$D$46=18)*'しくみ_教育費'!$E$32)</f>
        <v/>
      </c>
      <c r="BE30" s="27">
        <f>IF('入力'!$D$46="",0,(3*IF((BE$1-1-'入力'!$D$46&lt;-1)+(BE$1-1-'入力'!$D$46&gt;27),0,INDEX('しくみ_教育費'!$E$3:$E$31,BE$1-1-'入力'!$D$46+2))+9*IF((BE$1-'入力'!$D$46&lt;-1)+(BE$1-'入力'!$D$46&gt;27),0,INDEX('しくみ_教育費'!$E$3:$E$31,BE$1-'入力'!$D$46+2)))/12+(BE$1-'入力'!$D$46=18)*'しくみ_教育費'!$E$32)</f>
        <v/>
      </c>
      <c r="BF30" s="27">
        <f>IF('入力'!$D$46="",0,(3*IF((BF$1-1-'入力'!$D$46&lt;-1)+(BF$1-1-'入力'!$D$46&gt;27),0,INDEX('しくみ_教育費'!$E$3:$E$31,BF$1-1-'入力'!$D$46+2))+9*IF((BF$1-'入力'!$D$46&lt;-1)+(BF$1-'入力'!$D$46&gt;27),0,INDEX('しくみ_教育費'!$E$3:$E$31,BF$1-'入力'!$D$46+2)))/12+(BF$1-'入力'!$D$46=18)*'しくみ_教育費'!$E$32)</f>
        <v/>
      </c>
      <c r="BG30" s="27">
        <f>IF('入力'!$D$46="",0,(3*IF((BG$1-1-'入力'!$D$46&lt;-1)+(BG$1-1-'入力'!$D$46&gt;27),0,INDEX('しくみ_教育費'!$E$3:$E$31,BG$1-1-'入力'!$D$46+2))+9*IF((BG$1-'入力'!$D$46&lt;-1)+(BG$1-'入力'!$D$46&gt;27),0,INDEX('しくみ_教育費'!$E$3:$E$31,BG$1-'入力'!$D$46+2)))/12+(BG$1-'入力'!$D$46=18)*'しくみ_教育費'!$E$32)</f>
        <v/>
      </c>
      <c r="BH30" s="27">
        <f>IF('入力'!$D$46="",0,(3*IF((BH$1-1-'入力'!$D$46&lt;-1)+(BH$1-1-'入力'!$D$46&gt;27),0,INDEX('しくみ_教育費'!$E$3:$E$31,BH$1-1-'入力'!$D$46+2))+9*IF((BH$1-'入力'!$D$46&lt;-1)+(BH$1-'入力'!$D$46&gt;27),0,INDEX('しくみ_教育費'!$E$3:$E$31,BH$1-'入力'!$D$46+2)))/12+(BH$1-'入力'!$D$46=18)*'しくみ_教育費'!$E$32)</f>
        <v/>
      </c>
      <c r="BI30" s="27">
        <f>IF('入力'!$D$46="",0,(3*IF((BI$1-1-'入力'!$D$46&lt;-1)+(BI$1-1-'入力'!$D$46&gt;27),0,INDEX('しくみ_教育費'!$E$3:$E$31,BI$1-1-'入力'!$D$46+2))+9*IF((BI$1-'入力'!$D$46&lt;-1)+(BI$1-'入力'!$D$46&gt;27),0,INDEX('しくみ_教育費'!$E$3:$E$31,BI$1-'入力'!$D$46+2)))/12+(BI$1-'入力'!$D$46=18)*'しくみ_教育費'!$E$32)</f>
        <v/>
      </c>
      <c r="BJ30" s="27">
        <f>IF('入力'!$D$46="",0,(3*IF((BJ$1-1-'入力'!$D$46&lt;-1)+(BJ$1-1-'入力'!$D$46&gt;27),0,INDEX('しくみ_教育費'!$E$3:$E$31,BJ$1-1-'入力'!$D$46+2))+9*IF((BJ$1-'入力'!$D$46&lt;-1)+(BJ$1-'入力'!$D$46&gt;27),0,INDEX('しくみ_教育費'!$E$3:$E$31,BJ$1-'入力'!$D$46+2)))/12+(BJ$1-'入力'!$D$46=18)*'しくみ_教育費'!$E$32)</f>
        <v/>
      </c>
      <c r="BK30" s="27">
        <f>IF('入力'!$D$46="",0,(3*IF((BK$1-1-'入力'!$D$46&lt;-1)+(BK$1-1-'入力'!$D$46&gt;27),0,INDEX('しくみ_教育費'!$E$3:$E$31,BK$1-1-'入力'!$D$46+2))+9*IF((BK$1-'入力'!$D$46&lt;-1)+(BK$1-'入力'!$D$46&gt;27),0,INDEX('しくみ_教育費'!$E$3:$E$31,BK$1-'入力'!$D$46+2)))/12+(BK$1-'入力'!$D$46=18)*'しくみ_教育費'!$E$32)</f>
        <v/>
      </c>
      <c r="BL30" s="27">
        <f>IF('入力'!$D$46="",0,(3*IF((BL$1-1-'入力'!$D$46&lt;-1)+(BL$1-1-'入力'!$D$46&gt;27),0,INDEX('しくみ_教育費'!$E$3:$E$31,BL$1-1-'入力'!$D$46+2))+9*IF((BL$1-'入力'!$D$46&lt;-1)+(BL$1-'入力'!$D$46&gt;27),0,INDEX('しくみ_教育費'!$E$3:$E$31,BL$1-'入力'!$D$46+2)))/12+(BL$1-'入力'!$D$46=18)*'しくみ_教育費'!$E$32)</f>
        <v/>
      </c>
      <c r="BM30" s="27">
        <f>IF('入力'!$D$46="",0,(3*IF((BM$1-1-'入力'!$D$46&lt;-1)+(BM$1-1-'入力'!$D$46&gt;27),0,INDEX('しくみ_教育費'!$E$3:$E$31,BM$1-1-'入力'!$D$46+2))+9*IF((BM$1-'入力'!$D$46&lt;-1)+(BM$1-'入力'!$D$46&gt;27),0,INDEX('しくみ_教育費'!$E$3:$E$31,BM$1-'入力'!$D$46+2)))/12+(BM$1-'入力'!$D$46=18)*'しくみ_教育費'!$E$32)</f>
        <v/>
      </c>
      <c r="BN30" s="27">
        <f>IF('入力'!$D$46="",0,(3*IF((BN$1-1-'入力'!$D$46&lt;-1)+(BN$1-1-'入力'!$D$46&gt;27),0,INDEX('しくみ_教育費'!$E$3:$E$31,BN$1-1-'入力'!$D$46+2))+9*IF((BN$1-'入力'!$D$46&lt;-1)+(BN$1-'入力'!$D$46&gt;27),0,INDEX('しくみ_教育費'!$E$3:$E$31,BN$1-'入力'!$D$46+2)))/12+(BN$1-'入力'!$D$46=18)*'しくみ_教育費'!$E$32)</f>
        <v/>
      </c>
      <c r="BO30" s="27">
        <f>IF('入力'!$D$46="",0,(3*IF((BO$1-1-'入力'!$D$46&lt;-1)+(BO$1-1-'入力'!$D$46&gt;27),0,INDEX('しくみ_教育費'!$E$3:$E$31,BO$1-1-'入力'!$D$46+2))+9*IF((BO$1-'入力'!$D$46&lt;-1)+(BO$1-'入力'!$D$46&gt;27),0,INDEX('しくみ_教育費'!$E$3:$E$31,BO$1-'入力'!$D$46+2)))/12+(BO$1-'入力'!$D$46=18)*'しくみ_教育費'!$E$32)</f>
        <v/>
      </c>
    </row>
    <row r="31">
      <c r="A31" s="5" t="inlineStr">
        <is>
          <t>4人目の教育費</t>
        </is>
      </c>
      <c r="B31" s="27">
        <f>IF('入力'!$E$46="",0,(3*IF((B$1-1-'入力'!$E$46&lt;-1)+(B$1-1-'入力'!$E$46&gt;27),0,INDEX('しくみ_教育費'!$F$3:$F$31,B$1-1-'入力'!$E$46+2))+9*IF((B$1-'入力'!$E$46&lt;-1)+(B$1-'入力'!$E$46&gt;27),0,INDEX('しくみ_教育費'!$F$3:$F$31,B$1-'入力'!$E$46+2)))/12+(B$1-'入力'!$E$46=18)*'しくみ_教育費'!$F$32)</f>
        <v/>
      </c>
      <c r="C31" s="27">
        <f>IF('入力'!$E$46="",0,(3*IF((C$1-1-'入力'!$E$46&lt;-1)+(C$1-1-'入力'!$E$46&gt;27),0,INDEX('しくみ_教育費'!$F$3:$F$31,C$1-1-'入力'!$E$46+2))+9*IF((C$1-'入力'!$E$46&lt;-1)+(C$1-'入力'!$E$46&gt;27),0,INDEX('しくみ_教育費'!$F$3:$F$31,C$1-'入力'!$E$46+2)))/12+(C$1-'入力'!$E$46=18)*'しくみ_教育費'!$F$32)</f>
        <v/>
      </c>
      <c r="D31" s="27">
        <f>IF('入力'!$E$46="",0,(3*IF((D$1-1-'入力'!$E$46&lt;-1)+(D$1-1-'入力'!$E$46&gt;27),0,INDEX('しくみ_教育費'!$F$3:$F$31,D$1-1-'入力'!$E$46+2))+9*IF((D$1-'入力'!$E$46&lt;-1)+(D$1-'入力'!$E$46&gt;27),0,INDEX('しくみ_教育費'!$F$3:$F$31,D$1-'入力'!$E$46+2)))/12+(D$1-'入力'!$E$46=18)*'しくみ_教育費'!$F$32)</f>
        <v/>
      </c>
      <c r="E31" s="27">
        <f>IF('入力'!$E$46="",0,(3*IF((E$1-1-'入力'!$E$46&lt;-1)+(E$1-1-'入力'!$E$46&gt;27),0,INDEX('しくみ_教育費'!$F$3:$F$31,E$1-1-'入力'!$E$46+2))+9*IF((E$1-'入力'!$E$46&lt;-1)+(E$1-'入力'!$E$46&gt;27),0,INDEX('しくみ_教育費'!$F$3:$F$31,E$1-'入力'!$E$46+2)))/12+(E$1-'入力'!$E$46=18)*'しくみ_教育費'!$F$32)</f>
        <v/>
      </c>
      <c r="F31" s="27">
        <f>IF('入力'!$E$46="",0,(3*IF((F$1-1-'入力'!$E$46&lt;-1)+(F$1-1-'入力'!$E$46&gt;27),0,INDEX('しくみ_教育費'!$F$3:$F$31,F$1-1-'入力'!$E$46+2))+9*IF((F$1-'入力'!$E$46&lt;-1)+(F$1-'入力'!$E$46&gt;27),0,INDEX('しくみ_教育費'!$F$3:$F$31,F$1-'入力'!$E$46+2)))/12+(F$1-'入力'!$E$46=18)*'しくみ_教育費'!$F$32)</f>
        <v/>
      </c>
      <c r="G31" s="27">
        <f>IF('入力'!$E$46="",0,(3*IF((G$1-1-'入力'!$E$46&lt;-1)+(G$1-1-'入力'!$E$46&gt;27),0,INDEX('しくみ_教育費'!$F$3:$F$31,G$1-1-'入力'!$E$46+2))+9*IF((G$1-'入力'!$E$46&lt;-1)+(G$1-'入力'!$E$46&gt;27),0,INDEX('しくみ_教育費'!$F$3:$F$31,G$1-'入力'!$E$46+2)))/12+(G$1-'入力'!$E$46=18)*'しくみ_教育費'!$F$32)</f>
        <v/>
      </c>
      <c r="H31" s="27">
        <f>IF('入力'!$E$46="",0,(3*IF((H$1-1-'入力'!$E$46&lt;-1)+(H$1-1-'入力'!$E$46&gt;27),0,INDEX('しくみ_教育費'!$F$3:$F$31,H$1-1-'入力'!$E$46+2))+9*IF((H$1-'入力'!$E$46&lt;-1)+(H$1-'入力'!$E$46&gt;27),0,INDEX('しくみ_教育費'!$F$3:$F$31,H$1-'入力'!$E$46+2)))/12+(H$1-'入力'!$E$46=18)*'しくみ_教育費'!$F$32)</f>
        <v/>
      </c>
      <c r="I31" s="27">
        <f>IF('入力'!$E$46="",0,(3*IF((I$1-1-'入力'!$E$46&lt;-1)+(I$1-1-'入力'!$E$46&gt;27),0,INDEX('しくみ_教育費'!$F$3:$F$31,I$1-1-'入力'!$E$46+2))+9*IF((I$1-'入力'!$E$46&lt;-1)+(I$1-'入力'!$E$46&gt;27),0,INDEX('しくみ_教育費'!$F$3:$F$31,I$1-'入力'!$E$46+2)))/12+(I$1-'入力'!$E$46=18)*'しくみ_教育費'!$F$32)</f>
        <v/>
      </c>
      <c r="J31" s="27">
        <f>IF('入力'!$E$46="",0,(3*IF((J$1-1-'入力'!$E$46&lt;-1)+(J$1-1-'入力'!$E$46&gt;27),0,INDEX('しくみ_教育費'!$F$3:$F$31,J$1-1-'入力'!$E$46+2))+9*IF((J$1-'入力'!$E$46&lt;-1)+(J$1-'入力'!$E$46&gt;27),0,INDEX('しくみ_教育費'!$F$3:$F$31,J$1-'入力'!$E$46+2)))/12+(J$1-'入力'!$E$46=18)*'しくみ_教育費'!$F$32)</f>
        <v/>
      </c>
      <c r="K31" s="27">
        <f>IF('入力'!$E$46="",0,(3*IF((K$1-1-'入力'!$E$46&lt;-1)+(K$1-1-'入力'!$E$46&gt;27),0,INDEX('しくみ_教育費'!$F$3:$F$31,K$1-1-'入力'!$E$46+2))+9*IF((K$1-'入力'!$E$46&lt;-1)+(K$1-'入力'!$E$46&gt;27),0,INDEX('しくみ_教育費'!$F$3:$F$31,K$1-'入力'!$E$46+2)))/12+(K$1-'入力'!$E$46=18)*'しくみ_教育費'!$F$32)</f>
        <v/>
      </c>
      <c r="L31" s="27">
        <f>IF('入力'!$E$46="",0,(3*IF((L$1-1-'入力'!$E$46&lt;-1)+(L$1-1-'入力'!$E$46&gt;27),0,INDEX('しくみ_教育費'!$F$3:$F$31,L$1-1-'入力'!$E$46+2))+9*IF((L$1-'入力'!$E$46&lt;-1)+(L$1-'入力'!$E$46&gt;27),0,INDEX('しくみ_教育費'!$F$3:$F$31,L$1-'入力'!$E$46+2)))/12+(L$1-'入力'!$E$46=18)*'しくみ_教育費'!$F$32)</f>
        <v/>
      </c>
      <c r="M31" s="27">
        <f>IF('入力'!$E$46="",0,(3*IF((M$1-1-'入力'!$E$46&lt;-1)+(M$1-1-'入力'!$E$46&gt;27),0,INDEX('しくみ_教育費'!$F$3:$F$31,M$1-1-'入力'!$E$46+2))+9*IF((M$1-'入力'!$E$46&lt;-1)+(M$1-'入力'!$E$46&gt;27),0,INDEX('しくみ_教育費'!$F$3:$F$31,M$1-'入力'!$E$46+2)))/12+(M$1-'入力'!$E$46=18)*'しくみ_教育費'!$F$32)</f>
        <v/>
      </c>
      <c r="N31" s="27">
        <f>IF('入力'!$E$46="",0,(3*IF((N$1-1-'入力'!$E$46&lt;-1)+(N$1-1-'入力'!$E$46&gt;27),0,INDEX('しくみ_教育費'!$F$3:$F$31,N$1-1-'入力'!$E$46+2))+9*IF((N$1-'入力'!$E$46&lt;-1)+(N$1-'入力'!$E$46&gt;27),0,INDEX('しくみ_教育費'!$F$3:$F$31,N$1-'入力'!$E$46+2)))/12+(N$1-'入力'!$E$46=18)*'しくみ_教育費'!$F$32)</f>
        <v/>
      </c>
      <c r="O31" s="27">
        <f>IF('入力'!$E$46="",0,(3*IF((O$1-1-'入力'!$E$46&lt;-1)+(O$1-1-'入力'!$E$46&gt;27),0,INDEX('しくみ_教育費'!$F$3:$F$31,O$1-1-'入力'!$E$46+2))+9*IF((O$1-'入力'!$E$46&lt;-1)+(O$1-'入力'!$E$46&gt;27),0,INDEX('しくみ_教育費'!$F$3:$F$31,O$1-'入力'!$E$46+2)))/12+(O$1-'入力'!$E$46=18)*'しくみ_教育費'!$F$32)</f>
        <v/>
      </c>
      <c r="P31" s="27">
        <f>IF('入力'!$E$46="",0,(3*IF((P$1-1-'入力'!$E$46&lt;-1)+(P$1-1-'入力'!$E$46&gt;27),0,INDEX('しくみ_教育費'!$F$3:$F$31,P$1-1-'入力'!$E$46+2))+9*IF((P$1-'入力'!$E$46&lt;-1)+(P$1-'入力'!$E$46&gt;27),0,INDEX('しくみ_教育費'!$F$3:$F$31,P$1-'入力'!$E$46+2)))/12+(P$1-'入力'!$E$46=18)*'しくみ_教育費'!$F$32)</f>
        <v/>
      </c>
      <c r="Q31" s="27">
        <f>IF('入力'!$E$46="",0,(3*IF((Q$1-1-'入力'!$E$46&lt;-1)+(Q$1-1-'入力'!$E$46&gt;27),0,INDEX('しくみ_教育費'!$F$3:$F$31,Q$1-1-'入力'!$E$46+2))+9*IF((Q$1-'入力'!$E$46&lt;-1)+(Q$1-'入力'!$E$46&gt;27),0,INDEX('しくみ_教育費'!$F$3:$F$31,Q$1-'入力'!$E$46+2)))/12+(Q$1-'入力'!$E$46=18)*'しくみ_教育費'!$F$32)</f>
        <v/>
      </c>
      <c r="R31" s="27">
        <f>IF('入力'!$E$46="",0,(3*IF((R$1-1-'入力'!$E$46&lt;-1)+(R$1-1-'入力'!$E$46&gt;27),0,INDEX('しくみ_教育費'!$F$3:$F$31,R$1-1-'入力'!$E$46+2))+9*IF((R$1-'入力'!$E$46&lt;-1)+(R$1-'入力'!$E$46&gt;27),0,INDEX('しくみ_教育費'!$F$3:$F$31,R$1-'入力'!$E$46+2)))/12+(R$1-'入力'!$E$46=18)*'しくみ_教育費'!$F$32)</f>
        <v/>
      </c>
      <c r="S31" s="27">
        <f>IF('入力'!$E$46="",0,(3*IF((S$1-1-'入力'!$E$46&lt;-1)+(S$1-1-'入力'!$E$46&gt;27),0,INDEX('しくみ_教育費'!$F$3:$F$31,S$1-1-'入力'!$E$46+2))+9*IF((S$1-'入力'!$E$46&lt;-1)+(S$1-'入力'!$E$46&gt;27),0,INDEX('しくみ_教育費'!$F$3:$F$31,S$1-'入力'!$E$46+2)))/12+(S$1-'入力'!$E$46=18)*'しくみ_教育費'!$F$32)</f>
        <v/>
      </c>
      <c r="T31" s="27">
        <f>IF('入力'!$E$46="",0,(3*IF((T$1-1-'入力'!$E$46&lt;-1)+(T$1-1-'入力'!$E$46&gt;27),0,INDEX('しくみ_教育費'!$F$3:$F$31,T$1-1-'入力'!$E$46+2))+9*IF((T$1-'入力'!$E$46&lt;-1)+(T$1-'入力'!$E$46&gt;27),0,INDEX('しくみ_教育費'!$F$3:$F$31,T$1-'入力'!$E$46+2)))/12+(T$1-'入力'!$E$46=18)*'しくみ_教育費'!$F$32)</f>
        <v/>
      </c>
      <c r="U31" s="27">
        <f>IF('入力'!$E$46="",0,(3*IF((U$1-1-'入力'!$E$46&lt;-1)+(U$1-1-'入力'!$E$46&gt;27),0,INDEX('しくみ_教育費'!$F$3:$F$31,U$1-1-'入力'!$E$46+2))+9*IF((U$1-'入力'!$E$46&lt;-1)+(U$1-'入力'!$E$46&gt;27),0,INDEX('しくみ_教育費'!$F$3:$F$31,U$1-'入力'!$E$46+2)))/12+(U$1-'入力'!$E$46=18)*'しくみ_教育費'!$F$32)</f>
        <v/>
      </c>
      <c r="V31" s="27">
        <f>IF('入力'!$E$46="",0,(3*IF((V$1-1-'入力'!$E$46&lt;-1)+(V$1-1-'入力'!$E$46&gt;27),0,INDEX('しくみ_教育費'!$F$3:$F$31,V$1-1-'入力'!$E$46+2))+9*IF((V$1-'入力'!$E$46&lt;-1)+(V$1-'入力'!$E$46&gt;27),0,INDEX('しくみ_教育費'!$F$3:$F$31,V$1-'入力'!$E$46+2)))/12+(V$1-'入力'!$E$46=18)*'しくみ_教育費'!$F$32)</f>
        <v/>
      </c>
      <c r="W31" s="27">
        <f>IF('入力'!$E$46="",0,(3*IF((W$1-1-'入力'!$E$46&lt;-1)+(W$1-1-'入力'!$E$46&gt;27),0,INDEX('しくみ_教育費'!$F$3:$F$31,W$1-1-'入力'!$E$46+2))+9*IF((W$1-'入力'!$E$46&lt;-1)+(W$1-'入力'!$E$46&gt;27),0,INDEX('しくみ_教育費'!$F$3:$F$31,W$1-'入力'!$E$46+2)))/12+(W$1-'入力'!$E$46=18)*'しくみ_教育費'!$F$32)</f>
        <v/>
      </c>
      <c r="X31" s="27">
        <f>IF('入力'!$E$46="",0,(3*IF((X$1-1-'入力'!$E$46&lt;-1)+(X$1-1-'入力'!$E$46&gt;27),0,INDEX('しくみ_教育費'!$F$3:$F$31,X$1-1-'入力'!$E$46+2))+9*IF((X$1-'入力'!$E$46&lt;-1)+(X$1-'入力'!$E$46&gt;27),0,INDEX('しくみ_教育費'!$F$3:$F$31,X$1-'入力'!$E$46+2)))/12+(X$1-'入力'!$E$46=18)*'しくみ_教育費'!$F$32)</f>
        <v/>
      </c>
      <c r="Y31" s="27">
        <f>IF('入力'!$E$46="",0,(3*IF((Y$1-1-'入力'!$E$46&lt;-1)+(Y$1-1-'入力'!$E$46&gt;27),0,INDEX('しくみ_教育費'!$F$3:$F$31,Y$1-1-'入力'!$E$46+2))+9*IF((Y$1-'入力'!$E$46&lt;-1)+(Y$1-'入力'!$E$46&gt;27),0,INDEX('しくみ_教育費'!$F$3:$F$31,Y$1-'入力'!$E$46+2)))/12+(Y$1-'入力'!$E$46=18)*'しくみ_教育費'!$F$32)</f>
        <v/>
      </c>
      <c r="Z31" s="27">
        <f>IF('入力'!$E$46="",0,(3*IF((Z$1-1-'入力'!$E$46&lt;-1)+(Z$1-1-'入力'!$E$46&gt;27),0,INDEX('しくみ_教育費'!$F$3:$F$31,Z$1-1-'入力'!$E$46+2))+9*IF((Z$1-'入力'!$E$46&lt;-1)+(Z$1-'入力'!$E$46&gt;27),0,INDEX('しくみ_教育費'!$F$3:$F$31,Z$1-'入力'!$E$46+2)))/12+(Z$1-'入力'!$E$46=18)*'しくみ_教育費'!$F$32)</f>
        <v/>
      </c>
      <c r="AA31" s="27">
        <f>IF('入力'!$E$46="",0,(3*IF((AA$1-1-'入力'!$E$46&lt;-1)+(AA$1-1-'入力'!$E$46&gt;27),0,INDEX('しくみ_教育費'!$F$3:$F$31,AA$1-1-'入力'!$E$46+2))+9*IF((AA$1-'入力'!$E$46&lt;-1)+(AA$1-'入力'!$E$46&gt;27),0,INDEX('しくみ_教育費'!$F$3:$F$31,AA$1-'入力'!$E$46+2)))/12+(AA$1-'入力'!$E$46=18)*'しくみ_教育費'!$F$32)</f>
        <v/>
      </c>
      <c r="AB31" s="27">
        <f>IF('入力'!$E$46="",0,(3*IF((AB$1-1-'入力'!$E$46&lt;-1)+(AB$1-1-'入力'!$E$46&gt;27),0,INDEX('しくみ_教育費'!$F$3:$F$31,AB$1-1-'入力'!$E$46+2))+9*IF((AB$1-'入力'!$E$46&lt;-1)+(AB$1-'入力'!$E$46&gt;27),0,INDEX('しくみ_教育費'!$F$3:$F$31,AB$1-'入力'!$E$46+2)))/12+(AB$1-'入力'!$E$46=18)*'しくみ_教育費'!$F$32)</f>
        <v/>
      </c>
      <c r="AC31" s="27">
        <f>IF('入力'!$E$46="",0,(3*IF((AC$1-1-'入力'!$E$46&lt;-1)+(AC$1-1-'入力'!$E$46&gt;27),0,INDEX('しくみ_教育費'!$F$3:$F$31,AC$1-1-'入力'!$E$46+2))+9*IF((AC$1-'入力'!$E$46&lt;-1)+(AC$1-'入力'!$E$46&gt;27),0,INDEX('しくみ_教育費'!$F$3:$F$31,AC$1-'入力'!$E$46+2)))/12+(AC$1-'入力'!$E$46=18)*'しくみ_教育費'!$F$32)</f>
        <v/>
      </c>
      <c r="AD31" s="27">
        <f>IF('入力'!$E$46="",0,(3*IF((AD$1-1-'入力'!$E$46&lt;-1)+(AD$1-1-'入力'!$E$46&gt;27),0,INDEX('しくみ_教育費'!$F$3:$F$31,AD$1-1-'入力'!$E$46+2))+9*IF((AD$1-'入力'!$E$46&lt;-1)+(AD$1-'入力'!$E$46&gt;27),0,INDEX('しくみ_教育費'!$F$3:$F$31,AD$1-'入力'!$E$46+2)))/12+(AD$1-'入力'!$E$46=18)*'しくみ_教育費'!$F$32)</f>
        <v/>
      </c>
      <c r="AE31" s="27">
        <f>IF('入力'!$E$46="",0,(3*IF((AE$1-1-'入力'!$E$46&lt;-1)+(AE$1-1-'入力'!$E$46&gt;27),0,INDEX('しくみ_教育費'!$F$3:$F$31,AE$1-1-'入力'!$E$46+2))+9*IF((AE$1-'入力'!$E$46&lt;-1)+(AE$1-'入力'!$E$46&gt;27),0,INDEX('しくみ_教育費'!$F$3:$F$31,AE$1-'入力'!$E$46+2)))/12+(AE$1-'入力'!$E$46=18)*'しくみ_教育費'!$F$32)</f>
        <v/>
      </c>
      <c r="AF31" s="27">
        <f>IF('入力'!$E$46="",0,(3*IF((AF$1-1-'入力'!$E$46&lt;-1)+(AF$1-1-'入力'!$E$46&gt;27),0,INDEX('しくみ_教育費'!$F$3:$F$31,AF$1-1-'入力'!$E$46+2))+9*IF((AF$1-'入力'!$E$46&lt;-1)+(AF$1-'入力'!$E$46&gt;27),0,INDEX('しくみ_教育費'!$F$3:$F$31,AF$1-'入力'!$E$46+2)))/12+(AF$1-'入力'!$E$46=18)*'しくみ_教育費'!$F$32)</f>
        <v/>
      </c>
      <c r="AG31" s="27">
        <f>IF('入力'!$E$46="",0,(3*IF((AG$1-1-'入力'!$E$46&lt;-1)+(AG$1-1-'入力'!$E$46&gt;27),0,INDEX('しくみ_教育費'!$F$3:$F$31,AG$1-1-'入力'!$E$46+2))+9*IF((AG$1-'入力'!$E$46&lt;-1)+(AG$1-'入力'!$E$46&gt;27),0,INDEX('しくみ_教育費'!$F$3:$F$31,AG$1-'入力'!$E$46+2)))/12+(AG$1-'入力'!$E$46=18)*'しくみ_教育費'!$F$32)</f>
        <v/>
      </c>
      <c r="AH31" s="27">
        <f>IF('入力'!$E$46="",0,(3*IF((AH$1-1-'入力'!$E$46&lt;-1)+(AH$1-1-'入力'!$E$46&gt;27),0,INDEX('しくみ_教育費'!$F$3:$F$31,AH$1-1-'入力'!$E$46+2))+9*IF((AH$1-'入力'!$E$46&lt;-1)+(AH$1-'入力'!$E$46&gt;27),0,INDEX('しくみ_教育費'!$F$3:$F$31,AH$1-'入力'!$E$46+2)))/12+(AH$1-'入力'!$E$46=18)*'しくみ_教育費'!$F$32)</f>
        <v/>
      </c>
      <c r="AI31" s="27">
        <f>IF('入力'!$E$46="",0,(3*IF((AI$1-1-'入力'!$E$46&lt;-1)+(AI$1-1-'入力'!$E$46&gt;27),0,INDEX('しくみ_教育費'!$F$3:$F$31,AI$1-1-'入力'!$E$46+2))+9*IF((AI$1-'入力'!$E$46&lt;-1)+(AI$1-'入力'!$E$46&gt;27),0,INDEX('しくみ_教育費'!$F$3:$F$31,AI$1-'入力'!$E$46+2)))/12+(AI$1-'入力'!$E$46=18)*'しくみ_教育費'!$F$32)</f>
        <v/>
      </c>
      <c r="AJ31" s="27">
        <f>IF('入力'!$E$46="",0,(3*IF((AJ$1-1-'入力'!$E$46&lt;-1)+(AJ$1-1-'入力'!$E$46&gt;27),0,INDEX('しくみ_教育費'!$F$3:$F$31,AJ$1-1-'入力'!$E$46+2))+9*IF((AJ$1-'入力'!$E$46&lt;-1)+(AJ$1-'入力'!$E$46&gt;27),0,INDEX('しくみ_教育費'!$F$3:$F$31,AJ$1-'入力'!$E$46+2)))/12+(AJ$1-'入力'!$E$46=18)*'しくみ_教育費'!$F$32)</f>
        <v/>
      </c>
      <c r="AK31" s="27">
        <f>IF('入力'!$E$46="",0,(3*IF((AK$1-1-'入力'!$E$46&lt;-1)+(AK$1-1-'入力'!$E$46&gt;27),0,INDEX('しくみ_教育費'!$F$3:$F$31,AK$1-1-'入力'!$E$46+2))+9*IF((AK$1-'入力'!$E$46&lt;-1)+(AK$1-'入力'!$E$46&gt;27),0,INDEX('しくみ_教育費'!$F$3:$F$31,AK$1-'入力'!$E$46+2)))/12+(AK$1-'入力'!$E$46=18)*'しくみ_教育費'!$F$32)</f>
        <v/>
      </c>
      <c r="AL31" s="27">
        <f>IF('入力'!$E$46="",0,(3*IF((AL$1-1-'入力'!$E$46&lt;-1)+(AL$1-1-'入力'!$E$46&gt;27),0,INDEX('しくみ_教育費'!$F$3:$F$31,AL$1-1-'入力'!$E$46+2))+9*IF((AL$1-'入力'!$E$46&lt;-1)+(AL$1-'入力'!$E$46&gt;27),0,INDEX('しくみ_教育費'!$F$3:$F$31,AL$1-'入力'!$E$46+2)))/12+(AL$1-'入力'!$E$46=18)*'しくみ_教育費'!$F$32)</f>
        <v/>
      </c>
      <c r="AM31" s="27">
        <f>IF('入力'!$E$46="",0,(3*IF((AM$1-1-'入力'!$E$46&lt;-1)+(AM$1-1-'入力'!$E$46&gt;27),0,INDEX('しくみ_教育費'!$F$3:$F$31,AM$1-1-'入力'!$E$46+2))+9*IF((AM$1-'入力'!$E$46&lt;-1)+(AM$1-'入力'!$E$46&gt;27),0,INDEX('しくみ_教育費'!$F$3:$F$31,AM$1-'入力'!$E$46+2)))/12+(AM$1-'入力'!$E$46=18)*'しくみ_教育費'!$F$32)</f>
        <v/>
      </c>
      <c r="AN31" s="27">
        <f>IF('入力'!$E$46="",0,(3*IF((AN$1-1-'入力'!$E$46&lt;-1)+(AN$1-1-'入力'!$E$46&gt;27),0,INDEX('しくみ_教育費'!$F$3:$F$31,AN$1-1-'入力'!$E$46+2))+9*IF((AN$1-'入力'!$E$46&lt;-1)+(AN$1-'入力'!$E$46&gt;27),0,INDEX('しくみ_教育費'!$F$3:$F$31,AN$1-'入力'!$E$46+2)))/12+(AN$1-'入力'!$E$46=18)*'しくみ_教育費'!$F$32)</f>
        <v/>
      </c>
      <c r="AO31" s="27">
        <f>IF('入力'!$E$46="",0,(3*IF((AO$1-1-'入力'!$E$46&lt;-1)+(AO$1-1-'入力'!$E$46&gt;27),0,INDEX('しくみ_教育費'!$F$3:$F$31,AO$1-1-'入力'!$E$46+2))+9*IF((AO$1-'入力'!$E$46&lt;-1)+(AO$1-'入力'!$E$46&gt;27),0,INDEX('しくみ_教育費'!$F$3:$F$31,AO$1-'入力'!$E$46+2)))/12+(AO$1-'入力'!$E$46=18)*'しくみ_教育費'!$F$32)</f>
        <v/>
      </c>
      <c r="AP31" s="27">
        <f>IF('入力'!$E$46="",0,(3*IF((AP$1-1-'入力'!$E$46&lt;-1)+(AP$1-1-'入力'!$E$46&gt;27),0,INDEX('しくみ_教育費'!$F$3:$F$31,AP$1-1-'入力'!$E$46+2))+9*IF((AP$1-'入力'!$E$46&lt;-1)+(AP$1-'入力'!$E$46&gt;27),0,INDEX('しくみ_教育費'!$F$3:$F$31,AP$1-'入力'!$E$46+2)))/12+(AP$1-'入力'!$E$46=18)*'しくみ_教育費'!$F$32)</f>
        <v/>
      </c>
      <c r="AQ31" s="27">
        <f>IF('入力'!$E$46="",0,(3*IF((AQ$1-1-'入力'!$E$46&lt;-1)+(AQ$1-1-'入力'!$E$46&gt;27),0,INDEX('しくみ_教育費'!$F$3:$F$31,AQ$1-1-'入力'!$E$46+2))+9*IF((AQ$1-'入力'!$E$46&lt;-1)+(AQ$1-'入力'!$E$46&gt;27),0,INDEX('しくみ_教育費'!$F$3:$F$31,AQ$1-'入力'!$E$46+2)))/12+(AQ$1-'入力'!$E$46=18)*'しくみ_教育費'!$F$32)</f>
        <v/>
      </c>
      <c r="AR31" s="27">
        <f>IF('入力'!$E$46="",0,(3*IF((AR$1-1-'入力'!$E$46&lt;-1)+(AR$1-1-'入力'!$E$46&gt;27),0,INDEX('しくみ_教育費'!$F$3:$F$31,AR$1-1-'入力'!$E$46+2))+9*IF((AR$1-'入力'!$E$46&lt;-1)+(AR$1-'入力'!$E$46&gt;27),0,INDEX('しくみ_教育費'!$F$3:$F$31,AR$1-'入力'!$E$46+2)))/12+(AR$1-'入力'!$E$46=18)*'しくみ_教育費'!$F$32)</f>
        <v/>
      </c>
      <c r="AS31" s="27">
        <f>IF('入力'!$E$46="",0,(3*IF((AS$1-1-'入力'!$E$46&lt;-1)+(AS$1-1-'入力'!$E$46&gt;27),0,INDEX('しくみ_教育費'!$F$3:$F$31,AS$1-1-'入力'!$E$46+2))+9*IF((AS$1-'入力'!$E$46&lt;-1)+(AS$1-'入力'!$E$46&gt;27),0,INDEX('しくみ_教育費'!$F$3:$F$31,AS$1-'入力'!$E$46+2)))/12+(AS$1-'入力'!$E$46=18)*'しくみ_教育費'!$F$32)</f>
        <v/>
      </c>
      <c r="AT31" s="27">
        <f>IF('入力'!$E$46="",0,(3*IF((AT$1-1-'入力'!$E$46&lt;-1)+(AT$1-1-'入力'!$E$46&gt;27),0,INDEX('しくみ_教育費'!$F$3:$F$31,AT$1-1-'入力'!$E$46+2))+9*IF((AT$1-'入力'!$E$46&lt;-1)+(AT$1-'入力'!$E$46&gt;27),0,INDEX('しくみ_教育費'!$F$3:$F$31,AT$1-'入力'!$E$46+2)))/12+(AT$1-'入力'!$E$46=18)*'しくみ_教育費'!$F$32)</f>
        <v/>
      </c>
      <c r="AU31" s="27">
        <f>IF('入力'!$E$46="",0,(3*IF((AU$1-1-'入力'!$E$46&lt;-1)+(AU$1-1-'入力'!$E$46&gt;27),0,INDEX('しくみ_教育費'!$F$3:$F$31,AU$1-1-'入力'!$E$46+2))+9*IF((AU$1-'入力'!$E$46&lt;-1)+(AU$1-'入力'!$E$46&gt;27),0,INDEX('しくみ_教育費'!$F$3:$F$31,AU$1-'入力'!$E$46+2)))/12+(AU$1-'入力'!$E$46=18)*'しくみ_教育費'!$F$32)</f>
        <v/>
      </c>
      <c r="AV31" s="27">
        <f>IF('入力'!$E$46="",0,(3*IF((AV$1-1-'入力'!$E$46&lt;-1)+(AV$1-1-'入力'!$E$46&gt;27),0,INDEX('しくみ_教育費'!$F$3:$F$31,AV$1-1-'入力'!$E$46+2))+9*IF((AV$1-'入力'!$E$46&lt;-1)+(AV$1-'入力'!$E$46&gt;27),0,INDEX('しくみ_教育費'!$F$3:$F$31,AV$1-'入力'!$E$46+2)))/12+(AV$1-'入力'!$E$46=18)*'しくみ_教育費'!$F$32)</f>
        <v/>
      </c>
      <c r="AW31" s="27">
        <f>IF('入力'!$E$46="",0,(3*IF((AW$1-1-'入力'!$E$46&lt;-1)+(AW$1-1-'入力'!$E$46&gt;27),0,INDEX('しくみ_教育費'!$F$3:$F$31,AW$1-1-'入力'!$E$46+2))+9*IF((AW$1-'入力'!$E$46&lt;-1)+(AW$1-'入力'!$E$46&gt;27),0,INDEX('しくみ_教育費'!$F$3:$F$31,AW$1-'入力'!$E$46+2)))/12+(AW$1-'入力'!$E$46=18)*'しくみ_教育費'!$F$32)</f>
        <v/>
      </c>
      <c r="AX31" s="27">
        <f>IF('入力'!$E$46="",0,(3*IF((AX$1-1-'入力'!$E$46&lt;-1)+(AX$1-1-'入力'!$E$46&gt;27),0,INDEX('しくみ_教育費'!$F$3:$F$31,AX$1-1-'入力'!$E$46+2))+9*IF((AX$1-'入力'!$E$46&lt;-1)+(AX$1-'入力'!$E$46&gt;27),0,INDEX('しくみ_教育費'!$F$3:$F$31,AX$1-'入力'!$E$46+2)))/12+(AX$1-'入力'!$E$46=18)*'しくみ_教育費'!$F$32)</f>
        <v/>
      </c>
      <c r="AY31" s="27">
        <f>IF('入力'!$E$46="",0,(3*IF((AY$1-1-'入力'!$E$46&lt;-1)+(AY$1-1-'入力'!$E$46&gt;27),0,INDEX('しくみ_教育費'!$F$3:$F$31,AY$1-1-'入力'!$E$46+2))+9*IF((AY$1-'入力'!$E$46&lt;-1)+(AY$1-'入力'!$E$46&gt;27),0,INDEX('しくみ_教育費'!$F$3:$F$31,AY$1-'入力'!$E$46+2)))/12+(AY$1-'入力'!$E$46=18)*'しくみ_教育費'!$F$32)</f>
        <v/>
      </c>
      <c r="AZ31" s="27">
        <f>IF('入力'!$E$46="",0,(3*IF((AZ$1-1-'入力'!$E$46&lt;-1)+(AZ$1-1-'入力'!$E$46&gt;27),0,INDEX('しくみ_教育費'!$F$3:$F$31,AZ$1-1-'入力'!$E$46+2))+9*IF((AZ$1-'入力'!$E$46&lt;-1)+(AZ$1-'入力'!$E$46&gt;27),0,INDEX('しくみ_教育費'!$F$3:$F$31,AZ$1-'入力'!$E$46+2)))/12+(AZ$1-'入力'!$E$46=18)*'しくみ_教育費'!$F$32)</f>
        <v/>
      </c>
      <c r="BA31" s="27">
        <f>IF('入力'!$E$46="",0,(3*IF((BA$1-1-'入力'!$E$46&lt;-1)+(BA$1-1-'入力'!$E$46&gt;27),0,INDEX('しくみ_教育費'!$F$3:$F$31,BA$1-1-'入力'!$E$46+2))+9*IF((BA$1-'入力'!$E$46&lt;-1)+(BA$1-'入力'!$E$46&gt;27),0,INDEX('しくみ_教育費'!$F$3:$F$31,BA$1-'入力'!$E$46+2)))/12+(BA$1-'入力'!$E$46=18)*'しくみ_教育費'!$F$32)</f>
        <v/>
      </c>
      <c r="BB31" s="27">
        <f>IF('入力'!$E$46="",0,(3*IF((BB$1-1-'入力'!$E$46&lt;-1)+(BB$1-1-'入力'!$E$46&gt;27),0,INDEX('しくみ_教育費'!$F$3:$F$31,BB$1-1-'入力'!$E$46+2))+9*IF((BB$1-'入力'!$E$46&lt;-1)+(BB$1-'入力'!$E$46&gt;27),0,INDEX('しくみ_教育費'!$F$3:$F$31,BB$1-'入力'!$E$46+2)))/12+(BB$1-'入力'!$E$46=18)*'しくみ_教育費'!$F$32)</f>
        <v/>
      </c>
      <c r="BC31" s="27">
        <f>IF('入力'!$E$46="",0,(3*IF((BC$1-1-'入力'!$E$46&lt;-1)+(BC$1-1-'入力'!$E$46&gt;27),0,INDEX('しくみ_教育費'!$F$3:$F$31,BC$1-1-'入力'!$E$46+2))+9*IF((BC$1-'入力'!$E$46&lt;-1)+(BC$1-'入力'!$E$46&gt;27),0,INDEX('しくみ_教育費'!$F$3:$F$31,BC$1-'入力'!$E$46+2)))/12+(BC$1-'入力'!$E$46=18)*'しくみ_教育費'!$F$32)</f>
        <v/>
      </c>
      <c r="BD31" s="27">
        <f>IF('入力'!$E$46="",0,(3*IF((BD$1-1-'入力'!$E$46&lt;-1)+(BD$1-1-'入力'!$E$46&gt;27),0,INDEX('しくみ_教育費'!$F$3:$F$31,BD$1-1-'入力'!$E$46+2))+9*IF((BD$1-'入力'!$E$46&lt;-1)+(BD$1-'入力'!$E$46&gt;27),0,INDEX('しくみ_教育費'!$F$3:$F$31,BD$1-'入力'!$E$46+2)))/12+(BD$1-'入力'!$E$46=18)*'しくみ_教育費'!$F$32)</f>
        <v/>
      </c>
      <c r="BE31" s="27">
        <f>IF('入力'!$E$46="",0,(3*IF((BE$1-1-'入力'!$E$46&lt;-1)+(BE$1-1-'入力'!$E$46&gt;27),0,INDEX('しくみ_教育費'!$F$3:$F$31,BE$1-1-'入力'!$E$46+2))+9*IF((BE$1-'入力'!$E$46&lt;-1)+(BE$1-'入力'!$E$46&gt;27),0,INDEX('しくみ_教育費'!$F$3:$F$31,BE$1-'入力'!$E$46+2)))/12+(BE$1-'入力'!$E$46=18)*'しくみ_教育費'!$F$32)</f>
        <v/>
      </c>
      <c r="BF31" s="27">
        <f>IF('入力'!$E$46="",0,(3*IF((BF$1-1-'入力'!$E$46&lt;-1)+(BF$1-1-'入力'!$E$46&gt;27),0,INDEX('しくみ_教育費'!$F$3:$F$31,BF$1-1-'入力'!$E$46+2))+9*IF((BF$1-'入力'!$E$46&lt;-1)+(BF$1-'入力'!$E$46&gt;27),0,INDEX('しくみ_教育費'!$F$3:$F$31,BF$1-'入力'!$E$46+2)))/12+(BF$1-'入力'!$E$46=18)*'しくみ_教育費'!$F$32)</f>
        <v/>
      </c>
      <c r="BG31" s="27">
        <f>IF('入力'!$E$46="",0,(3*IF((BG$1-1-'入力'!$E$46&lt;-1)+(BG$1-1-'入力'!$E$46&gt;27),0,INDEX('しくみ_教育費'!$F$3:$F$31,BG$1-1-'入力'!$E$46+2))+9*IF((BG$1-'入力'!$E$46&lt;-1)+(BG$1-'入力'!$E$46&gt;27),0,INDEX('しくみ_教育費'!$F$3:$F$31,BG$1-'入力'!$E$46+2)))/12+(BG$1-'入力'!$E$46=18)*'しくみ_教育費'!$F$32)</f>
        <v/>
      </c>
      <c r="BH31" s="27">
        <f>IF('入力'!$E$46="",0,(3*IF((BH$1-1-'入力'!$E$46&lt;-1)+(BH$1-1-'入力'!$E$46&gt;27),0,INDEX('しくみ_教育費'!$F$3:$F$31,BH$1-1-'入力'!$E$46+2))+9*IF((BH$1-'入力'!$E$46&lt;-1)+(BH$1-'入力'!$E$46&gt;27),0,INDEX('しくみ_教育費'!$F$3:$F$31,BH$1-'入力'!$E$46+2)))/12+(BH$1-'入力'!$E$46=18)*'しくみ_教育費'!$F$32)</f>
        <v/>
      </c>
      <c r="BI31" s="27">
        <f>IF('入力'!$E$46="",0,(3*IF((BI$1-1-'入力'!$E$46&lt;-1)+(BI$1-1-'入力'!$E$46&gt;27),0,INDEX('しくみ_教育費'!$F$3:$F$31,BI$1-1-'入力'!$E$46+2))+9*IF((BI$1-'入力'!$E$46&lt;-1)+(BI$1-'入力'!$E$46&gt;27),0,INDEX('しくみ_教育費'!$F$3:$F$31,BI$1-'入力'!$E$46+2)))/12+(BI$1-'入力'!$E$46=18)*'しくみ_教育費'!$F$32)</f>
        <v/>
      </c>
      <c r="BJ31" s="27">
        <f>IF('入力'!$E$46="",0,(3*IF((BJ$1-1-'入力'!$E$46&lt;-1)+(BJ$1-1-'入力'!$E$46&gt;27),0,INDEX('しくみ_教育費'!$F$3:$F$31,BJ$1-1-'入力'!$E$46+2))+9*IF((BJ$1-'入力'!$E$46&lt;-1)+(BJ$1-'入力'!$E$46&gt;27),0,INDEX('しくみ_教育費'!$F$3:$F$31,BJ$1-'入力'!$E$46+2)))/12+(BJ$1-'入力'!$E$46=18)*'しくみ_教育費'!$F$32)</f>
        <v/>
      </c>
      <c r="BK31" s="27">
        <f>IF('入力'!$E$46="",0,(3*IF((BK$1-1-'入力'!$E$46&lt;-1)+(BK$1-1-'入力'!$E$46&gt;27),0,INDEX('しくみ_教育費'!$F$3:$F$31,BK$1-1-'入力'!$E$46+2))+9*IF((BK$1-'入力'!$E$46&lt;-1)+(BK$1-'入力'!$E$46&gt;27),0,INDEX('しくみ_教育費'!$F$3:$F$31,BK$1-'入力'!$E$46+2)))/12+(BK$1-'入力'!$E$46=18)*'しくみ_教育費'!$F$32)</f>
        <v/>
      </c>
      <c r="BL31" s="27">
        <f>IF('入力'!$E$46="",0,(3*IF((BL$1-1-'入力'!$E$46&lt;-1)+(BL$1-1-'入力'!$E$46&gt;27),0,INDEX('しくみ_教育費'!$F$3:$F$31,BL$1-1-'入力'!$E$46+2))+9*IF((BL$1-'入力'!$E$46&lt;-1)+(BL$1-'入力'!$E$46&gt;27),0,INDEX('しくみ_教育費'!$F$3:$F$31,BL$1-'入力'!$E$46+2)))/12+(BL$1-'入力'!$E$46=18)*'しくみ_教育費'!$F$32)</f>
        <v/>
      </c>
      <c r="BM31" s="27">
        <f>IF('入力'!$E$46="",0,(3*IF((BM$1-1-'入力'!$E$46&lt;-1)+(BM$1-1-'入力'!$E$46&gt;27),0,INDEX('しくみ_教育費'!$F$3:$F$31,BM$1-1-'入力'!$E$46+2))+9*IF((BM$1-'入力'!$E$46&lt;-1)+(BM$1-'入力'!$E$46&gt;27),0,INDEX('しくみ_教育費'!$F$3:$F$31,BM$1-'入力'!$E$46+2)))/12+(BM$1-'入力'!$E$46=18)*'しくみ_教育費'!$F$32)</f>
        <v/>
      </c>
      <c r="BN31" s="27">
        <f>IF('入力'!$E$46="",0,(3*IF((BN$1-1-'入力'!$E$46&lt;-1)+(BN$1-1-'入力'!$E$46&gt;27),0,INDEX('しくみ_教育費'!$F$3:$F$31,BN$1-1-'入力'!$E$46+2))+9*IF((BN$1-'入力'!$E$46&lt;-1)+(BN$1-'入力'!$E$46&gt;27),0,INDEX('しくみ_教育費'!$F$3:$F$31,BN$1-'入力'!$E$46+2)))/12+(BN$1-'入力'!$E$46=18)*'しくみ_教育費'!$F$32)</f>
        <v/>
      </c>
      <c r="BO31" s="27">
        <f>IF('入力'!$E$46="",0,(3*IF((BO$1-1-'入力'!$E$46&lt;-1)+(BO$1-1-'入力'!$E$46&gt;27),0,INDEX('しくみ_教育費'!$F$3:$F$31,BO$1-1-'入力'!$E$46+2))+9*IF((BO$1-'入力'!$E$46&lt;-1)+(BO$1-'入力'!$E$46&gt;27),0,INDEX('しくみ_教育費'!$F$3:$F$31,BO$1-'入力'!$E$46+2)))/12+(BO$1-'入力'!$E$46=18)*'しくみ_教育費'!$F$32)</f>
        <v/>
      </c>
    </row>
    <row r="32">
      <c r="A32" s="5" t="inlineStr">
        <is>
          <t>教育費の合計</t>
        </is>
      </c>
      <c r="B32" s="26">
        <f>SUM(B28:B31)</f>
        <v/>
      </c>
      <c r="C32" s="26">
        <f>SUM(C28:C31)</f>
        <v/>
      </c>
      <c r="D32" s="26">
        <f>SUM(D28:D31)</f>
        <v/>
      </c>
      <c r="E32" s="26">
        <f>SUM(E28:E31)</f>
        <v/>
      </c>
      <c r="F32" s="26">
        <f>SUM(F28:F31)</f>
        <v/>
      </c>
      <c r="G32" s="26">
        <f>SUM(G28:G31)</f>
        <v/>
      </c>
      <c r="H32" s="26">
        <f>SUM(H28:H31)</f>
        <v/>
      </c>
      <c r="I32" s="26">
        <f>SUM(I28:I31)</f>
        <v/>
      </c>
      <c r="J32" s="26">
        <f>SUM(J28:J31)</f>
        <v/>
      </c>
      <c r="K32" s="26">
        <f>SUM(K28:K31)</f>
        <v/>
      </c>
      <c r="L32" s="26">
        <f>SUM(L28:L31)</f>
        <v/>
      </c>
      <c r="M32" s="26">
        <f>SUM(M28:M31)</f>
        <v/>
      </c>
      <c r="N32" s="26">
        <f>SUM(N28:N31)</f>
        <v/>
      </c>
      <c r="O32" s="26">
        <f>SUM(O28:O31)</f>
        <v/>
      </c>
      <c r="P32" s="26">
        <f>SUM(P28:P31)</f>
        <v/>
      </c>
      <c r="Q32" s="26">
        <f>SUM(Q28:Q31)</f>
        <v/>
      </c>
      <c r="R32" s="26">
        <f>SUM(R28:R31)</f>
        <v/>
      </c>
      <c r="S32" s="26">
        <f>SUM(S28:S31)</f>
        <v/>
      </c>
      <c r="T32" s="26">
        <f>SUM(T28:T31)</f>
        <v/>
      </c>
      <c r="U32" s="26">
        <f>SUM(U28:U31)</f>
        <v/>
      </c>
      <c r="V32" s="26">
        <f>SUM(V28:V31)</f>
        <v/>
      </c>
      <c r="W32" s="26">
        <f>SUM(W28:W31)</f>
        <v/>
      </c>
      <c r="X32" s="26">
        <f>SUM(X28:X31)</f>
        <v/>
      </c>
      <c r="Y32" s="26">
        <f>SUM(Y28:Y31)</f>
        <v/>
      </c>
      <c r="Z32" s="26">
        <f>SUM(Z28:Z31)</f>
        <v/>
      </c>
      <c r="AA32" s="26">
        <f>SUM(AA28:AA31)</f>
        <v/>
      </c>
      <c r="AB32" s="26">
        <f>SUM(AB28:AB31)</f>
        <v/>
      </c>
      <c r="AC32" s="26">
        <f>SUM(AC28:AC31)</f>
        <v/>
      </c>
      <c r="AD32" s="26">
        <f>SUM(AD28:AD31)</f>
        <v/>
      </c>
      <c r="AE32" s="26">
        <f>SUM(AE28:AE31)</f>
        <v/>
      </c>
      <c r="AF32" s="26">
        <f>SUM(AF28:AF31)</f>
        <v/>
      </c>
      <c r="AG32" s="26">
        <f>SUM(AG28:AG31)</f>
        <v/>
      </c>
      <c r="AH32" s="26">
        <f>SUM(AH28:AH31)</f>
        <v/>
      </c>
      <c r="AI32" s="26">
        <f>SUM(AI28:AI31)</f>
        <v/>
      </c>
      <c r="AJ32" s="26">
        <f>SUM(AJ28:AJ31)</f>
        <v/>
      </c>
      <c r="AK32" s="26">
        <f>SUM(AK28:AK31)</f>
        <v/>
      </c>
      <c r="AL32" s="26">
        <f>SUM(AL28:AL31)</f>
        <v/>
      </c>
      <c r="AM32" s="26">
        <f>SUM(AM28:AM31)</f>
        <v/>
      </c>
      <c r="AN32" s="26">
        <f>SUM(AN28:AN31)</f>
        <v/>
      </c>
      <c r="AO32" s="26">
        <f>SUM(AO28:AO31)</f>
        <v/>
      </c>
      <c r="AP32" s="26">
        <f>SUM(AP28:AP31)</f>
        <v/>
      </c>
      <c r="AQ32" s="26">
        <f>SUM(AQ28:AQ31)</f>
        <v/>
      </c>
      <c r="AR32" s="26">
        <f>SUM(AR28:AR31)</f>
        <v/>
      </c>
      <c r="AS32" s="26">
        <f>SUM(AS28:AS31)</f>
        <v/>
      </c>
      <c r="AT32" s="26">
        <f>SUM(AT28:AT31)</f>
        <v/>
      </c>
      <c r="AU32" s="26">
        <f>SUM(AU28:AU31)</f>
        <v/>
      </c>
      <c r="AV32" s="26">
        <f>SUM(AV28:AV31)</f>
        <v/>
      </c>
      <c r="AW32" s="26">
        <f>SUM(AW28:AW31)</f>
        <v/>
      </c>
      <c r="AX32" s="26">
        <f>SUM(AX28:AX31)</f>
        <v/>
      </c>
      <c r="AY32" s="26">
        <f>SUM(AY28:AY31)</f>
        <v/>
      </c>
      <c r="AZ32" s="26">
        <f>SUM(AZ28:AZ31)</f>
        <v/>
      </c>
      <c r="BA32" s="26">
        <f>SUM(BA28:BA31)</f>
        <v/>
      </c>
      <c r="BB32" s="26">
        <f>SUM(BB28:BB31)</f>
        <v/>
      </c>
      <c r="BC32" s="26">
        <f>SUM(BC28:BC31)</f>
        <v/>
      </c>
      <c r="BD32" s="26">
        <f>SUM(BD28:BD31)</f>
        <v/>
      </c>
      <c r="BE32" s="26">
        <f>SUM(BE28:BE31)</f>
        <v/>
      </c>
      <c r="BF32" s="26">
        <f>SUM(BF28:BF31)</f>
        <v/>
      </c>
      <c r="BG32" s="26">
        <f>SUM(BG28:BG31)</f>
        <v/>
      </c>
      <c r="BH32" s="26">
        <f>SUM(BH28:BH31)</f>
        <v/>
      </c>
      <c r="BI32" s="26">
        <f>SUM(BI28:BI31)</f>
        <v/>
      </c>
      <c r="BJ32" s="26">
        <f>SUM(BJ28:BJ31)</f>
        <v/>
      </c>
      <c r="BK32" s="26">
        <f>SUM(BK28:BK31)</f>
        <v/>
      </c>
      <c r="BL32" s="26">
        <f>SUM(BL28:BL31)</f>
        <v/>
      </c>
      <c r="BM32" s="26">
        <f>SUM(BM28:BM31)</f>
        <v/>
      </c>
      <c r="BN32" s="26">
        <f>SUM(BN28:BN31)</f>
        <v/>
      </c>
      <c r="BO32" s="26">
        <f>SUM(BO28:BO31)</f>
        <v/>
      </c>
    </row>
    <row r="33">
      <c r="A33" s="5" t="inlineStr">
        <is>
          <t>大きな出費 1</t>
        </is>
      </c>
      <c r="B33" s="27">
        <f>IF(('入力'!$C94="")+('入力'!$B94=""),0,IF((B$1&gt;='入力'!$B94)*(B$1&lt;=IF('入力'!$E94="",IF('入力'!$D94="",'入力'!$B94,9999),'入力'!$E94))*(ROUND((B$1-'入力'!$B94)/IF('入力'!$D94="",1000,'入力'!$D94),0)*IF('入力'!$D94="",1000,'入力'!$D94)=(B$1-'入力'!$B94)),'入力'!$C94,0))</f>
        <v/>
      </c>
      <c r="C33" s="27">
        <f>IF(('入力'!$C94="")+('入力'!$B94=""),0,IF((C$1&gt;='入力'!$B94)*(C$1&lt;=IF('入力'!$E94="",IF('入力'!$D94="",'入力'!$B94,9999),'入力'!$E94))*(ROUND((C$1-'入力'!$B94)/IF('入力'!$D94="",1000,'入力'!$D94),0)*IF('入力'!$D94="",1000,'入力'!$D94)=(C$1-'入力'!$B94)),'入力'!$C94,0))</f>
        <v/>
      </c>
      <c r="D33" s="27">
        <f>IF(('入力'!$C94="")+('入力'!$B94=""),0,IF((D$1&gt;='入力'!$B94)*(D$1&lt;=IF('入力'!$E94="",IF('入力'!$D94="",'入力'!$B94,9999),'入力'!$E94))*(ROUND((D$1-'入力'!$B94)/IF('入力'!$D94="",1000,'入力'!$D94),0)*IF('入力'!$D94="",1000,'入力'!$D94)=(D$1-'入力'!$B94)),'入力'!$C94,0))</f>
        <v/>
      </c>
      <c r="E33" s="27">
        <f>IF(('入力'!$C94="")+('入力'!$B94=""),0,IF((E$1&gt;='入力'!$B94)*(E$1&lt;=IF('入力'!$E94="",IF('入力'!$D94="",'入力'!$B94,9999),'入力'!$E94))*(ROUND((E$1-'入力'!$B94)/IF('入力'!$D94="",1000,'入力'!$D94),0)*IF('入力'!$D94="",1000,'入力'!$D94)=(E$1-'入力'!$B94)),'入力'!$C94,0))</f>
        <v/>
      </c>
      <c r="F33" s="27">
        <f>IF(('入力'!$C94="")+('入力'!$B94=""),0,IF((F$1&gt;='入力'!$B94)*(F$1&lt;=IF('入力'!$E94="",IF('入力'!$D94="",'入力'!$B94,9999),'入力'!$E94))*(ROUND((F$1-'入力'!$B94)/IF('入力'!$D94="",1000,'入力'!$D94),0)*IF('入力'!$D94="",1000,'入力'!$D94)=(F$1-'入力'!$B94)),'入力'!$C94,0))</f>
        <v/>
      </c>
      <c r="G33" s="27">
        <f>IF(('入力'!$C94="")+('入力'!$B94=""),0,IF((G$1&gt;='入力'!$B94)*(G$1&lt;=IF('入力'!$E94="",IF('入力'!$D94="",'入力'!$B94,9999),'入力'!$E94))*(ROUND((G$1-'入力'!$B94)/IF('入力'!$D94="",1000,'入力'!$D94),0)*IF('入力'!$D94="",1000,'入力'!$D94)=(G$1-'入力'!$B94)),'入力'!$C94,0))</f>
        <v/>
      </c>
      <c r="H33" s="27">
        <f>IF(('入力'!$C94="")+('入力'!$B94=""),0,IF((H$1&gt;='入力'!$B94)*(H$1&lt;=IF('入力'!$E94="",IF('入力'!$D94="",'入力'!$B94,9999),'入力'!$E94))*(ROUND((H$1-'入力'!$B94)/IF('入力'!$D94="",1000,'入力'!$D94),0)*IF('入力'!$D94="",1000,'入力'!$D94)=(H$1-'入力'!$B94)),'入力'!$C94,0))</f>
        <v/>
      </c>
      <c r="I33" s="27">
        <f>IF(('入力'!$C94="")+('入力'!$B94=""),0,IF((I$1&gt;='入力'!$B94)*(I$1&lt;=IF('入力'!$E94="",IF('入力'!$D94="",'入力'!$B94,9999),'入力'!$E94))*(ROUND((I$1-'入力'!$B94)/IF('入力'!$D94="",1000,'入力'!$D94),0)*IF('入力'!$D94="",1000,'入力'!$D94)=(I$1-'入力'!$B94)),'入力'!$C94,0))</f>
        <v/>
      </c>
      <c r="J33" s="27">
        <f>IF(('入力'!$C94="")+('入力'!$B94=""),0,IF((J$1&gt;='入力'!$B94)*(J$1&lt;=IF('入力'!$E94="",IF('入力'!$D94="",'入力'!$B94,9999),'入力'!$E94))*(ROUND((J$1-'入力'!$B94)/IF('入力'!$D94="",1000,'入力'!$D94),0)*IF('入力'!$D94="",1000,'入力'!$D94)=(J$1-'入力'!$B94)),'入力'!$C94,0))</f>
        <v/>
      </c>
      <c r="K33" s="27">
        <f>IF(('入力'!$C94="")+('入力'!$B94=""),0,IF((K$1&gt;='入力'!$B94)*(K$1&lt;=IF('入力'!$E94="",IF('入力'!$D94="",'入力'!$B94,9999),'入力'!$E94))*(ROUND((K$1-'入力'!$B94)/IF('入力'!$D94="",1000,'入力'!$D94),0)*IF('入力'!$D94="",1000,'入力'!$D94)=(K$1-'入力'!$B94)),'入力'!$C94,0))</f>
        <v/>
      </c>
      <c r="L33" s="27">
        <f>IF(('入力'!$C94="")+('入力'!$B94=""),0,IF((L$1&gt;='入力'!$B94)*(L$1&lt;=IF('入力'!$E94="",IF('入力'!$D94="",'入力'!$B94,9999),'入力'!$E94))*(ROUND((L$1-'入力'!$B94)/IF('入力'!$D94="",1000,'入力'!$D94),0)*IF('入力'!$D94="",1000,'入力'!$D94)=(L$1-'入力'!$B94)),'入力'!$C94,0))</f>
        <v/>
      </c>
      <c r="M33" s="27">
        <f>IF(('入力'!$C94="")+('入力'!$B94=""),0,IF((M$1&gt;='入力'!$B94)*(M$1&lt;=IF('入力'!$E94="",IF('入力'!$D94="",'入力'!$B94,9999),'入力'!$E94))*(ROUND((M$1-'入力'!$B94)/IF('入力'!$D94="",1000,'入力'!$D94),0)*IF('入力'!$D94="",1000,'入力'!$D94)=(M$1-'入力'!$B94)),'入力'!$C94,0))</f>
        <v/>
      </c>
      <c r="N33" s="27">
        <f>IF(('入力'!$C94="")+('入力'!$B94=""),0,IF((N$1&gt;='入力'!$B94)*(N$1&lt;=IF('入力'!$E94="",IF('入力'!$D94="",'入力'!$B94,9999),'入力'!$E94))*(ROUND((N$1-'入力'!$B94)/IF('入力'!$D94="",1000,'入力'!$D94),0)*IF('入力'!$D94="",1000,'入力'!$D94)=(N$1-'入力'!$B94)),'入力'!$C94,0))</f>
        <v/>
      </c>
      <c r="O33" s="27">
        <f>IF(('入力'!$C94="")+('入力'!$B94=""),0,IF((O$1&gt;='入力'!$B94)*(O$1&lt;=IF('入力'!$E94="",IF('入力'!$D94="",'入力'!$B94,9999),'入力'!$E94))*(ROUND((O$1-'入力'!$B94)/IF('入力'!$D94="",1000,'入力'!$D94),0)*IF('入力'!$D94="",1000,'入力'!$D94)=(O$1-'入力'!$B94)),'入力'!$C94,0))</f>
        <v/>
      </c>
      <c r="P33" s="27">
        <f>IF(('入力'!$C94="")+('入力'!$B94=""),0,IF((P$1&gt;='入力'!$B94)*(P$1&lt;=IF('入力'!$E94="",IF('入力'!$D94="",'入力'!$B94,9999),'入力'!$E94))*(ROUND((P$1-'入力'!$B94)/IF('入力'!$D94="",1000,'入力'!$D94),0)*IF('入力'!$D94="",1000,'入力'!$D94)=(P$1-'入力'!$B94)),'入力'!$C94,0))</f>
        <v/>
      </c>
      <c r="Q33" s="27">
        <f>IF(('入力'!$C94="")+('入力'!$B94=""),0,IF((Q$1&gt;='入力'!$B94)*(Q$1&lt;=IF('入力'!$E94="",IF('入力'!$D94="",'入力'!$B94,9999),'入力'!$E94))*(ROUND((Q$1-'入力'!$B94)/IF('入力'!$D94="",1000,'入力'!$D94),0)*IF('入力'!$D94="",1000,'入力'!$D94)=(Q$1-'入力'!$B94)),'入力'!$C94,0))</f>
        <v/>
      </c>
      <c r="R33" s="27">
        <f>IF(('入力'!$C94="")+('入力'!$B94=""),0,IF((R$1&gt;='入力'!$B94)*(R$1&lt;=IF('入力'!$E94="",IF('入力'!$D94="",'入力'!$B94,9999),'入力'!$E94))*(ROUND((R$1-'入力'!$B94)/IF('入力'!$D94="",1000,'入力'!$D94),0)*IF('入力'!$D94="",1000,'入力'!$D94)=(R$1-'入力'!$B94)),'入力'!$C94,0))</f>
        <v/>
      </c>
      <c r="S33" s="27">
        <f>IF(('入力'!$C94="")+('入力'!$B94=""),0,IF((S$1&gt;='入力'!$B94)*(S$1&lt;=IF('入力'!$E94="",IF('入力'!$D94="",'入力'!$B94,9999),'入力'!$E94))*(ROUND((S$1-'入力'!$B94)/IF('入力'!$D94="",1000,'入力'!$D94),0)*IF('入力'!$D94="",1000,'入力'!$D94)=(S$1-'入力'!$B94)),'入力'!$C94,0))</f>
        <v/>
      </c>
      <c r="T33" s="27">
        <f>IF(('入力'!$C94="")+('入力'!$B94=""),0,IF((T$1&gt;='入力'!$B94)*(T$1&lt;=IF('入力'!$E94="",IF('入力'!$D94="",'入力'!$B94,9999),'入力'!$E94))*(ROUND((T$1-'入力'!$B94)/IF('入力'!$D94="",1000,'入力'!$D94),0)*IF('入力'!$D94="",1000,'入力'!$D94)=(T$1-'入力'!$B94)),'入力'!$C94,0))</f>
        <v/>
      </c>
      <c r="U33" s="27">
        <f>IF(('入力'!$C94="")+('入力'!$B94=""),0,IF((U$1&gt;='入力'!$B94)*(U$1&lt;=IF('入力'!$E94="",IF('入力'!$D94="",'入力'!$B94,9999),'入力'!$E94))*(ROUND((U$1-'入力'!$B94)/IF('入力'!$D94="",1000,'入力'!$D94),0)*IF('入力'!$D94="",1000,'入力'!$D94)=(U$1-'入力'!$B94)),'入力'!$C94,0))</f>
        <v/>
      </c>
      <c r="V33" s="27">
        <f>IF(('入力'!$C94="")+('入力'!$B94=""),0,IF((V$1&gt;='入力'!$B94)*(V$1&lt;=IF('入力'!$E94="",IF('入力'!$D94="",'入力'!$B94,9999),'入力'!$E94))*(ROUND((V$1-'入力'!$B94)/IF('入力'!$D94="",1000,'入力'!$D94),0)*IF('入力'!$D94="",1000,'入力'!$D94)=(V$1-'入力'!$B94)),'入力'!$C94,0))</f>
        <v/>
      </c>
      <c r="W33" s="27">
        <f>IF(('入力'!$C94="")+('入力'!$B94=""),0,IF((W$1&gt;='入力'!$B94)*(W$1&lt;=IF('入力'!$E94="",IF('入力'!$D94="",'入力'!$B94,9999),'入力'!$E94))*(ROUND((W$1-'入力'!$B94)/IF('入力'!$D94="",1000,'入力'!$D94),0)*IF('入力'!$D94="",1000,'入力'!$D94)=(W$1-'入力'!$B94)),'入力'!$C94,0))</f>
        <v/>
      </c>
      <c r="X33" s="27">
        <f>IF(('入力'!$C94="")+('入力'!$B94=""),0,IF((X$1&gt;='入力'!$B94)*(X$1&lt;=IF('入力'!$E94="",IF('入力'!$D94="",'入力'!$B94,9999),'入力'!$E94))*(ROUND((X$1-'入力'!$B94)/IF('入力'!$D94="",1000,'入力'!$D94),0)*IF('入力'!$D94="",1000,'入力'!$D94)=(X$1-'入力'!$B94)),'入力'!$C94,0))</f>
        <v/>
      </c>
      <c r="Y33" s="27">
        <f>IF(('入力'!$C94="")+('入力'!$B94=""),0,IF((Y$1&gt;='入力'!$B94)*(Y$1&lt;=IF('入力'!$E94="",IF('入力'!$D94="",'入力'!$B94,9999),'入力'!$E94))*(ROUND((Y$1-'入力'!$B94)/IF('入力'!$D94="",1000,'入力'!$D94),0)*IF('入力'!$D94="",1000,'入力'!$D94)=(Y$1-'入力'!$B94)),'入力'!$C94,0))</f>
        <v/>
      </c>
      <c r="Z33" s="27">
        <f>IF(('入力'!$C94="")+('入力'!$B94=""),0,IF((Z$1&gt;='入力'!$B94)*(Z$1&lt;=IF('入力'!$E94="",IF('入力'!$D94="",'入力'!$B94,9999),'入力'!$E94))*(ROUND((Z$1-'入力'!$B94)/IF('入力'!$D94="",1000,'入力'!$D94),0)*IF('入力'!$D94="",1000,'入力'!$D94)=(Z$1-'入力'!$B94)),'入力'!$C94,0))</f>
        <v/>
      </c>
      <c r="AA33" s="27">
        <f>IF(('入力'!$C94="")+('入力'!$B94=""),0,IF((AA$1&gt;='入力'!$B94)*(AA$1&lt;=IF('入力'!$E94="",IF('入力'!$D94="",'入力'!$B94,9999),'入力'!$E94))*(ROUND((AA$1-'入力'!$B94)/IF('入力'!$D94="",1000,'入力'!$D94),0)*IF('入力'!$D94="",1000,'入力'!$D94)=(AA$1-'入力'!$B94)),'入力'!$C94,0))</f>
        <v/>
      </c>
      <c r="AB33" s="27">
        <f>IF(('入力'!$C94="")+('入力'!$B94=""),0,IF((AB$1&gt;='入力'!$B94)*(AB$1&lt;=IF('入力'!$E94="",IF('入力'!$D94="",'入力'!$B94,9999),'入力'!$E94))*(ROUND((AB$1-'入力'!$B94)/IF('入力'!$D94="",1000,'入力'!$D94),0)*IF('入力'!$D94="",1000,'入力'!$D94)=(AB$1-'入力'!$B94)),'入力'!$C94,0))</f>
        <v/>
      </c>
      <c r="AC33" s="27">
        <f>IF(('入力'!$C94="")+('入力'!$B94=""),0,IF((AC$1&gt;='入力'!$B94)*(AC$1&lt;=IF('入力'!$E94="",IF('入力'!$D94="",'入力'!$B94,9999),'入力'!$E94))*(ROUND((AC$1-'入力'!$B94)/IF('入力'!$D94="",1000,'入力'!$D94),0)*IF('入力'!$D94="",1000,'入力'!$D94)=(AC$1-'入力'!$B94)),'入力'!$C94,0))</f>
        <v/>
      </c>
      <c r="AD33" s="27">
        <f>IF(('入力'!$C94="")+('入力'!$B94=""),0,IF((AD$1&gt;='入力'!$B94)*(AD$1&lt;=IF('入力'!$E94="",IF('入力'!$D94="",'入力'!$B94,9999),'入力'!$E94))*(ROUND((AD$1-'入力'!$B94)/IF('入力'!$D94="",1000,'入力'!$D94),0)*IF('入力'!$D94="",1000,'入力'!$D94)=(AD$1-'入力'!$B94)),'入力'!$C94,0))</f>
        <v/>
      </c>
      <c r="AE33" s="27">
        <f>IF(('入力'!$C94="")+('入力'!$B94=""),0,IF((AE$1&gt;='入力'!$B94)*(AE$1&lt;=IF('入力'!$E94="",IF('入力'!$D94="",'入力'!$B94,9999),'入力'!$E94))*(ROUND((AE$1-'入力'!$B94)/IF('入力'!$D94="",1000,'入力'!$D94),0)*IF('入力'!$D94="",1000,'入力'!$D94)=(AE$1-'入力'!$B94)),'入力'!$C94,0))</f>
        <v/>
      </c>
      <c r="AF33" s="27">
        <f>IF(('入力'!$C94="")+('入力'!$B94=""),0,IF((AF$1&gt;='入力'!$B94)*(AF$1&lt;=IF('入力'!$E94="",IF('入力'!$D94="",'入力'!$B94,9999),'入力'!$E94))*(ROUND((AF$1-'入力'!$B94)/IF('入力'!$D94="",1000,'入力'!$D94),0)*IF('入力'!$D94="",1000,'入力'!$D94)=(AF$1-'入力'!$B94)),'入力'!$C94,0))</f>
        <v/>
      </c>
      <c r="AG33" s="27">
        <f>IF(('入力'!$C94="")+('入力'!$B94=""),0,IF((AG$1&gt;='入力'!$B94)*(AG$1&lt;=IF('入力'!$E94="",IF('入力'!$D94="",'入力'!$B94,9999),'入力'!$E94))*(ROUND((AG$1-'入力'!$B94)/IF('入力'!$D94="",1000,'入力'!$D94),0)*IF('入力'!$D94="",1000,'入力'!$D94)=(AG$1-'入力'!$B94)),'入力'!$C94,0))</f>
        <v/>
      </c>
      <c r="AH33" s="27">
        <f>IF(('入力'!$C94="")+('入力'!$B94=""),0,IF((AH$1&gt;='入力'!$B94)*(AH$1&lt;=IF('入力'!$E94="",IF('入力'!$D94="",'入力'!$B94,9999),'入力'!$E94))*(ROUND((AH$1-'入力'!$B94)/IF('入力'!$D94="",1000,'入力'!$D94),0)*IF('入力'!$D94="",1000,'入力'!$D94)=(AH$1-'入力'!$B94)),'入力'!$C94,0))</f>
        <v/>
      </c>
      <c r="AI33" s="27">
        <f>IF(('入力'!$C94="")+('入力'!$B94=""),0,IF((AI$1&gt;='入力'!$B94)*(AI$1&lt;=IF('入力'!$E94="",IF('入力'!$D94="",'入力'!$B94,9999),'入力'!$E94))*(ROUND((AI$1-'入力'!$B94)/IF('入力'!$D94="",1000,'入力'!$D94),0)*IF('入力'!$D94="",1000,'入力'!$D94)=(AI$1-'入力'!$B94)),'入力'!$C94,0))</f>
        <v/>
      </c>
      <c r="AJ33" s="27">
        <f>IF(('入力'!$C94="")+('入力'!$B94=""),0,IF((AJ$1&gt;='入力'!$B94)*(AJ$1&lt;=IF('入力'!$E94="",IF('入力'!$D94="",'入力'!$B94,9999),'入力'!$E94))*(ROUND((AJ$1-'入力'!$B94)/IF('入力'!$D94="",1000,'入力'!$D94),0)*IF('入力'!$D94="",1000,'入力'!$D94)=(AJ$1-'入力'!$B94)),'入力'!$C94,0))</f>
        <v/>
      </c>
      <c r="AK33" s="27">
        <f>IF(('入力'!$C94="")+('入力'!$B94=""),0,IF((AK$1&gt;='入力'!$B94)*(AK$1&lt;=IF('入力'!$E94="",IF('入力'!$D94="",'入力'!$B94,9999),'入力'!$E94))*(ROUND((AK$1-'入力'!$B94)/IF('入力'!$D94="",1000,'入力'!$D94),0)*IF('入力'!$D94="",1000,'入力'!$D94)=(AK$1-'入力'!$B94)),'入力'!$C94,0))</f>
        <v/>
      </c>
      <c r="AL33" s="27">
        <f>IF(('入力'!$C94="")+('入力'!$B94=""),0,IF((AL$1&gt;='入力'!$B94)*(AL$1&lt;=IF('入力'!$E94="",IF('入力'!$D94="",'入力'!$B94,9999),'入力'!$E94))*(ROUND((AL$1-'入力'!$B94)/IF('入力'!$D94="",1000,'入力'!$D94),0)*IF('入力'!$D94="",1000,'入力'!$D94)=(AL$1-'入力'!$B94)),'入力'!$C94,0))</f>
        <v/>
      </c>
      <c r="AM33" s="27">
        <f>IF(('入力'!$C94="")+('入力'!$B94=""),0,IF((AM$1&gt;='入力'!$B94)*(AM$1&lt;=IF('入力'!$E94="",IF('入力'!$D94="",'入力'!$B94,9999),'入力'!$E94))*(ROUND((AM$1-'入力'!$B94)/IF('入力'!$D94="",1000,'入力'!$D94),0)*IF('入力'!$D94="",1000,'入力'!$D94)=(AM$1-'入力'!$B94)),'入力'!$C94,0))</f>
        <v/>
      </c>
      <c r="AN33" s="27">
        <f>IF(('入力'!$C94="")+('入力'!$B94=""),0,IF((AN$1&gt;='入力'!$B94)*(AN$1&lt;=IF('入力'!$E94="",IF('入力'!$D94="",'入力'!$B94,9999),'入力'!$E94))*(ROUND((AN$1-'入力'!$B94)/IF('入力'!$D94="",1000,'入力'!$D94),0)*IF('入力'!$D94="",1000,'入力'!$D94)=(AN$1-'入力'!$B94)),'入力'!$C94,0))</f>
        <v/>
      </c>
      <c r="AO33" s="27">
        <f>IF(('入力'!$C94="")+('入力'!$B94=""),0,IF((AO$1&gt;='入力'!$B94)*(AO$1&lt;=IF('入力'!$E94="",IF('入力'!$D94="",'入力'!$B94,9999),'入力'!$E94))*(ROUND((AO$1-'入力'!$B94)/IF('入力'!$D94="",1000,'入力'!$D94),0)*IF('入力'!$D94="",1000,'入力'!$D94)=(AO$1-'入力'!$B94)),'入力'!$C94,0))</f>
        <v/>
      </c>
      <c r="AP33" s="27">
        <f>IF(('入力'!$C94="")+('入力'!$B94=""),0,IF((AP$1&gt;='入力'!$B94)*(AP$1&lt;=IF('入力'!$E94="",IF('入力'!$D94="",'入力'!$B94,9999),'入力'!$E94))*(ROUND((AP$1-'入力'!$B94)/IF('入力'!$D94="",1000,'入力'!$D94),0)*IF('入力'!$D94="",1000,'入力'!$D94)=(AP$1-'入力'!$B94)),'入力'!$C94,0))</f>
        <v/>
      </c>
      <c r="AQ33" s="27">
        <f>IF(('入力'!$C94="")+('入力'!$B94=""),0,IF((AQ$1&gt;='入力'!$B94)*(AQ$1&lt;=IF('入力'!$E94="",IF('入力'!$D94="",'入力'!$B94,9999),'入力'!$E94))*(ROUND((AQ$1-'入力'!$B94)/IF('入力'!$D94="",1000,'入力'!$D94),0)*IF('入力'!$D94="",1000,'入力'!$D94)=(AQ$1-'入力'!$B94)),'入力'!$C94,0))</f>
        <v/>
      </c>
      <c r="AR33" s="27">
        <f>IF(('入力'!$C94="")+('入力'!$B94=""),0,IF((AR$1&gt;='入力'!$B94)*(AR$1&lt;=IF('入力'!$E94="",IF('入力'!$D94="",'入力'!$B94,9999),'入力'!$E94))*(ROUND((AR$1-'入力'!$B94)/IF('入力'!$D94="",1000,'入力'!$D94),0)*IF('入力'!$D94="",1000,'入力'!$D94)=(AR$1-'入力'!$B94)),'入力'!$C94,0))</f>
        <v/>
      </c>
      <c r="AS33" s="27">
        <f>IF(('入力'!$C94="")+('入力'!$B94=""),0,IF((AS$1&gt;='入力'!$B94)*(AS$1&lt;=IF('入力'!$E94="",IF('入力'!$D94="",'入力'!$B94,9999),'入力'!$E94))*(ROUND((AS$1-'入力'!$B94)/IF('入力'!$D94="",1000,'入力'!$D94),0)*IF('入力'!$D94="",1000,'入力'!$D94)=(AS$1-'入力'!$B94)),'入力'!$C94,0))</f>
        <v/>
      </c>
      <c r="AT33" s="27">
        <f>IF(('入力'!$C94="")+('入力'!$B94=""),0,IF((AT$1&gt;='入力'!$B94)*(AT$1&lt;=IF('入力'!$E94="",IF('入力'!$D94="",'入力'!$B94,9999),'入力'!$E94))*(ROUND((AT$1-'入力'!$B94)/IF('入力'!$D94="",1000,'入力'!$D94),0)*IF('入力'!$D94="",1000,'入力'!$D94)=(AT$1-'入力'!$B94)),'入力'!$C94,0))</f>
        <v/>
      </c>
      <c r="AU33" s="27">
        <f>IF(('入力'!$C94="")+('入力'!$B94=""),0,IF((AU$1&gt;='入力'!$B94)*(AU$1&lt;=IF('入力'!$E94="",IF('入力'!$D94="",'入力'!$B94,9999),'入力'!$E94))*(ROUND((AU$1-'入力'!$B94)/IF('入力'!$D94="",1000,'入力'!$D94),0)*IF('入力'!$D94="",1000,'入力'!$D94)=(AU$1-'入力'!$B94)),'入力'!$C94,0))</f>
        <v/>
      </c>
      <c r="AV33" s="27">
        <f>IF(('入力'!$C94="")+('入力'!$B94=""),0,IF((AV$1&gt;='入力'!$B94)*(AV$1&lt;=IF('入力'!$E94="",IF('入力'!$D94="",'入力'!$B94,9999),'入力'!$E94))*(ROUND((AV$1-'入力'!$B94)/IF('入力'!$D94="",1000,'入力'!$D94),0)*IF('入力'!$D94="",1000,'入力'!$D94)=(AV$1-'入力'!$B94)),'入力'!$C94,0))</f>
        <v/>
      </c>
      <c r="AW33" s="27">
        <f>IF(('入力'!$C94="")+('入力'!$B94=""),0,IF((AW$1&gt;='入力'!$B94)*(AW$1&lt;=IF('入力'!$E94="",IF('入力'!$D94="",'入力'!$B94,9999),'入力'!$E94))*(ROUND((AW$1-'入力'!$B94)/IF('入力'!$D94="",1000,'入力'!$D94),0)*IF('入力'!$D94="",1000,'入力'!$D94)=(AW$1-'入力'!$B94)),'入力'!$C94,0))</f>
        <v/>
      </c>
      <c r="AX33" s="27">
        <f>IF(('入力'!$C94="")+('入力'!$B94=""),0,IF((AX$1&gt;='入力'!$B94)*(AX$1&lt;=IF('入力'!$E94="",IF('入力'!$D94="",'入力'!$B94,9999),'入力'!$E94))*(ROUND((AX$1-'入力'!$B94)/IF('入力'!$D94="",1000,'入力'!$D94),0)*IF('入力'!$D94="",1000,'入力'!$D94)=(AX$1-'入力'!$B94)),'入力'!$C94,0))</f>
        <v/>
      </c>
      <c r="AY33" s="27">
        <f>IF(('入力'!$C94="")+('入力'!$B94=""),0,IF((AY$1&gt;='入力'!$B94)*(AY$1&lt;=IF('入力'!$E94="",IF('入力'!$D94="",'入力'!$B94,9999),'入力'!$E94))*(ROUND((AY$1-'入力'!$B94)/IF('入力'!$D94="",1000,'入力'!$D94),0)*IF('入力'!$D94="",1000,'入力'!$D94)=(AY$1-'入力'!$B94)),'入力'!$C94,0))</f>
        <v/>
      </c>
      <c r="AZ33" s="27">
        <f>IF(('入力'!$C94="")+('入力'!$B94=""),0,IF((AZ$1&gt;='入力'!$B94)*(AZ$1&lt;=IF('入力'!$E94="",IF('入力'!$D94="",'入力'!$B94,9999),'入力'!$E94))*(ROUND((AZ$1-'入力'!$B94)/IF('入力'!$D94="",1000,'入力'!$D94),0)*IF('入力'!$D94="",1000,'入力'!$D94)=(AZ$1-'入力'!$B94)),'入力'!$C94,0))</f>
        <v/>
      </c>
      <c r="BA33" s="27">
        <f>IF(('入力'!$C94="")+('入力'!$B94=""),0,IF((BA$1&gt;='入力'!$B94)*(BA$1&lt;=IF('入力'!$E94="",IF('入力'!$D94="",'入力'!$B94,9999),'入力'!$E94))*(ROUND((BA$1-'入力'!$B94)/IF('入力'!$D94="",1000,'入力'!$D94),0)*IF('入力'!$D94="",1000,'入力'!$D94)=(BA$1-'入力'!$B94)),'入力'!$C94,0))</f>
        <v/>
      </c>
      <c r="BB33" s="27">
        <f>IF(('入力'!$C94="")+('入力'!$B94=""),0,IF((BB$1&gt;='入力'!$B94)*(BB$1&lt;=IF('入力'!$E94="",IF('入力'!$D94="",'入力'!$B94,9999),'入力'!$E94))*(ROUND((BB$1-'入力'!$B94)/IF('入力'!$D94="",1000,'入力'!$D94),0)*IF('入力'!$D94="",1000,'入力'!$D94)=(BB$1-'入力'!$B94)),'入力'!$C94,0))</f>
        <v/>
      </c>
      <c r="BC33" s="27">
        <f>IF(('入力'!$C94="")+('入力'!$B94=""),0,IF((BC$1&gt;='入力'!$B94)*(BC$1&lt;=IF('入力'!$E94="",IF('入力'!$D94="",'入力'!$B94,9999),'入力'!$E94))*(ROUND((BC$1-'入力'!$B94)/IF('入力'!$D94="",1000,'入力'!$D94),0)*IF('入力'!$D94="",1000,'入力'!$D94)=(BC$1-'入力'!$B94)),'入力'!$C94,0))</f>
        <v/>
      </c>
      <c r="BD33" s="27">
        <f>IF(('入力'!$C94="")+('入力'!$B94=""),0,IF((BD$1&gt;='入力'!$B94)*(BD$1&lt;=IF('入力'!$E94="",IF('入力'!$D94="",'入力'!$B94,9999),'入力'!$E94))*(ROUND((BD$1-'入力'!$B94)/IF('入力'!$D94="",1000,'入力'!$D94),0)*IF('入力'!$D94="",1000,'入力'!$D94)=(BD$1-'入力'!$B94)),'入力'!$C94,0))</f>
        <v/>
      </c>
      <c r="BE33" s="27">
        <f>IF(('入力'!$C94="")+('入力'!$B94=""),0,IF((BE$1&gt;='入力'!$B94)*(BE$1&lt;=IF('入力'!$E94="",IF('入力'!$D94="",'入力'!$B94,9999),'入力'!$E94))*(ROUND((BE$1-'入力'!$B94)/IF('入力'!$D94="",1000,'入力'!$D94),0)*IF('入力'!$D94="",1000,'入力'!$D94)=(BE$1-'入力'!$B94)),'入力'!$C94,0))</f>
        <v/>
      </c>
      <c r="BF33" s="27">
        <f>IF(('入力'!$C94="")+('入力'!$B94=""),0,IF((BF$1&gt;='入力'!$B94)*(BF$1&lt;=IF('入力'!$E94="",IF('入力'!$D94="",'入力'!$B94,9999),'入力'!$E94))*(ROUND((BF$1-'入力'!$B94)/IF('入力'!$D94="",1000,'入力'!$D94),0)*IF('入力'!$D94="",1000,'入力'!$D94)=(BF$1-'入力'!$B94)),'入力'!$C94,0))</f>
        <v/>
      </c>
      <c r="BG33" s="27">
        <f>IF(('入力'!$C94="")+('入力'!$B94=""),0,IF((BG$1&gt;='入力'!$B94)*(BG$1&lt;=IF('入力'!$E94="",IF('入力'!$D94="",'入力'!$B94,9999),'入力'!$E94))*(ROUND((BG$1-'入力'!$B94)/IF('入力'!$D94="",1000,'入力'!$D94),0)*IF('入力'!$D94="",1000,'入力'!$D94)=(BG$1-'入力'!$B94)),'入力'!$C94,0))</f>
        <v/>
      </c>
      <c r="BH33" s="27">
        <f>IF(('入力'!$C94="")+('入力'!$B94=""),0,IF((BH$1&gt;='入力'!$B94)*(BH$1&lt;=IF('入力'!$E94="",IF('入力'!$D94="",'入力'!$B94,9999),'入力'!$E94))*(ROUND((BH$1-'入力'!$B94)/IF('入力'!$D94="",1000,'入力'!$D94),0)*IF('入力'!$D94="",1000,'入力'!$D94)=(BH$1-'入力'!$B94)),'入力'!$C94,0))</f>
        <v/>
      </c>
      <c r="BI33" s="27">
        <f>IF(('入力'!$C94="")+('入力'!$B94=""),0,IF((BI$1&gt;='入力'!$B94)*(BI$1&lt;=IF('入力'!$E94="",IF('入力'!$D94="",'入力'!$B94,9999),'入力'!$E94))*(ROUND((BI$1-'入力'!$B94)/IF('入力'!$D94="",1000,'入力'!$D94),0)*IF('入力'!$D94="",1000,'入力'!$D94)=(BI$1-'入力'!$B94)),'入力'!$C94,0))</f>
        <v/>
      </c>
      <c r="BJ33" s="27">
        <f>IF(('入力'!$C94="")+('入力'!$B94=""),0,IF((BJ$1&gt;='入力'!$B94)*(BJ$1&lt;=IF('入力'!$E94="",IF('入力'!$D94="",'入力'!$B94,9999),'入力'!$E94))*(ROUND((BJ$1-'入力'!$B94)/IF('入力'!$D94="",1000,'入力'!$D94),0)*IF('入力'!$D94="",1000,'入力'!$D94)=(BJ$1-'入力'!$B94)),'入力'!$C94,0))</f>
        <v/>
      </c>
      <c r="BK33" s="27">
        <f>IF(('入力'!$C94="")+('入力'!$B94=""),0,IF((BK$1&gt;='入力'!$B94)*(BK$1&lt;=IF('入力'!$E94="",IF('入力'!$D94="",'入力'!$B94,9999),'入力'!$E94))*(ROUND((BK$1-'入力'!$B94)/IF('入力'!$D94="",1000,'入力'!$D94),0)*IF('入力'!$D94="",1000,'入力'!$D94)=(BK$1-'入力'!$B94)),'入力'!$C94,0))</f>
        <v/>
      </c>
      <c r="BL33" s="27">
        <f>IF(('入力'!$C94="")+('入力'!$B94=""),0,IF((BL$1&gt;='入力'!$B94)*(BL$1&lt;=IF('入力'!$E94="",IF('入力'!$D94="",'入力'!$B94,9999),'入力'!$E94))*(ROUND((BL$1-'入力'!$B94)/IF('入力'!$D94="",1000,'入力'!$D94),0)*IF('入力'!$D94="",1000,'入力'!$D94)=(BL$1-'入力'!$B94)),'入力'!$C94,0))</f>
        <v/>
      </c>
      <c r="BM33" s="27">
        <f>IF(('入力'!$C94="")+('入力'!$B94=""),0,IF((BM$1&gt;='入力'!$B94)*(BM$1&lt;=IF('入力'!$E94="",IF('入力'!$D94="",'入力'!$B94,9999),'入力'!$E94))*(ROUND((BM$1-'入力'!$B94)/IF('入力'!$D94="",1000,'入力'!$D94),0)*IF('入力'!$D94="",1000,'入力'!$D94)=(BM$1-'入力'!$B94)),'入力'!$C94,0))</f>
        <v/>
      </c>
      <c r="BN33" s="27">
        <f>IF(('入力'!$C94="")+('入力'!$B94=""),0,IF((BN$1&gt;='入力'!$B94)*(BN$1&lt;=IF('入力'!$E94="",IF('入力'!$D94="",'入力'!$B94,9999),'入力'!$E94))*(ROUND((BN$1-'入力'!$B94)/IF('入力'!$D94="",1000,'入力'!$D94),0)*IF('入力'!$D94="",1000,'入力'!$D94)=(BN$1-'入力'!$B94)),'入力'!$C94,0))</f>
        <v/>
      </c>
      <c r="BO33" s="27">
        <f>IF(('入力'!$C94="")+('入力'!$B94=""),0,IF((BO$1&gt;='入力'!$B94)*(BO$1&lt;=IF('入力'!$E94="",IF('入力'!$D94="",'入力'!$B94,9999),'入力'!$E94))*(ROUND((BO$1-'入力'!$B94)/IF('入力'!$D94="",1000,'入力'!$D94),0)*IF('入力'!$D94="",1000,'入力'!$D94)=(BO$1-'入力'!$B94)),'入力'!$C94,0))</f>
        <v/>
      </c>
    </row>
    <row r="34">
      <c r="A34" s="5" t="inlineStr">
        <is>
          <t>大きな出費 2</t>
        </is>
      </c>
      <c r="B34" s="27">
        <f>IF(('入力'!$C95="")+('入力'!$B95=""),0,IF((B$1&gt;='入力'!$B95)*(B$1&lt;=IF('入力'!$E95="",IF('入力'!$D95="",'入力'!$B95,9999),'入力'!$E95))*(ROUND((B$1-'入力'!$B95)/IF('入力'!$D95="",1000,'入力'!$D95),0)*IF('入力'!$D95="",1000,'入力'!$D95)=(B$1-'入力'!$B95)),'入力'!$C95,0))</f>
        <v/>
      </c>
      <c r="C34" s="27">
        <f>IF(('入力'!$C95="")+('入力'!$B95=""),0,IF((C$1&gt;='入力'!$B95)*(C$1&lt;=IF('入力'!$E95="",IF('入力'!$D95="",'入力'!$B95,9999),'入力'!$E95))*(ROUND((C$1-'入力'!$B95)/IF('入力'!$D95="",1000,'入力'!$D95),0)*IF('入力'!$D95="",1000,'入力'!$D95)=(C$1-'入力'!$B95)),'入力'!$C95,0))</f>
        <v/>
      </c>
      <c r="D34" s="27">
        <f>IF(('入力'!$C95="")+('入力'!$B95=""),0,IF((D$1&gt;='入力'!$B95)*(D$1&lt;=IF('入力'!$E95="",IF('入力'!$D95="",'入力'!$B95,9999),'入力'!$E95))*(ROUND((D$1-'入力'!$B95)/IF('入力'!$D95="",1000,'入力'!$D95),0)*IF('入力'!$D95="",1000,'入力'!$D95)=(D$1-'入力'!$B95)),'入力'!$C95,0))</f>
        <v/>
      </c>
      <c r="E34" s="27">
        <f>IF(('入力'!$C95="")+('入力'!$B95=""),0,IF((E$1&gt;='入力'!$B95)*(E$1&lt;=IF('入力'!$E95="",IF('入力'!$D95="",'入力'!$B95,9999),'入力'!$E95))*(ROUND((E$1-'入力'!$B95)/IF('入力'!$D95="",1000,'入力'!$D95),0)*IF('入力'!$D95="",1000,'入力'!$D95)=(E$1-'入力'!$B95)),'入力'!$C95,0))</f>
        <v/>
      </c>
      <c r="F34" s="27">
        <f>IF(('入力'!$C95="")+('入力'!$B95=""),0,IF((F$1&gt;='入力'!$B95)*(F$1&lt;=IF('入力'!$E95="",IF('入力'!$D95="",'入力'!$B95,9999),'入力'!$E95))*(ROUND((F$1-'入力'!$B95)/IF('入力'!$D95="",1000,'入力'!$D95),0)*IF('入力'!$D95="",1000,'入力'!$D95)=(F$1-'入力'!$B95)),'入力'!$C95,0))</f>
        <v/>
      </c>
      <c r="G34" s="27">
        <f>IF(('入力'!$C95="")+('入力'!$B95=""),0,IF((G$1&gt;='入力'!$B95)*(G$1&lt;=IF('入力'!$E95="",IF('入力'!$D95="",'入力'!$B95,9999),'入力'!$E95))*(ROUND((G$1-'入力'!$B95)/IF('入力'!$D95="",1000,'入力'!$D95),0)*IF('入力'!$D95="",1000,'入力'!$D95)=(G$1-'入力'!$B95)),'入力'!$C95,0))</f>
        <v/>
      </c>
      <c r="H34" s="27">
        <f>IF(('入力'!$C95="")+('入力'!$B95=""),0,IF((H$1&gt;='入力'!$B95)*(H$1&lt;=IF('入力'!$E95="",IF('入力'!$D95="",'入力'!$B95,9999),'入力'!$E95))*(ROUND((H$1-'入力'!$B95)/IF('入力'!$D95="",1000,'入力'!$D95),0)*IF('入力'!$D95="",1000,'入力'!$D95)=(H$1-'入力'!$B95)),'入力'!$C95,0))</f>
        <v/>
      </c>
      <c r="I34" s="27">
        <f>IF(('入力'!$C95="")+('入力'!$B95=""),0,IF((I$1&gt;='入力'!$B95)*(I$1&lt;=IF('入力'!$E95="",IF('入力'!$D95="",'入力'!$B95,9999),'入力'!$E95))*(ROUND((I$1-'入力'!$B95)/IF('入力'!$D95="",1000,'入力'!$D95),0)*IF('入力'!$D95="",1000,'入力'!$D95)=(I$1-'入力'!$B95)),'入力'!$C95,0))</f>
        <v/>
      </c>
      <c r="J34" s="27">
        <f>IF(('入力'!$C95="")+('入力'!$B95=""),0,IF((J$1&gt;='入力'!$B95)*(J$1&lt;=IF('入力'!$E95="",IF('入力'!$D95="",'入力'!$B95,9999),'入力'!$E95))*(ROUND((J$1-'入力'!$B95)/IF('入力'!$D95="",1000,'入力'!$D95),0)*IF('入力'!$D95="",1000,'入力'!$D95)=(J$1-'入力'!$B95)),'入力'!$C95,0))</f>
        <v/>
      </c>
      <c r="K34" s="27">
        <f>IF(('入力'!$C95="")+('入力'!$B95=""),0,IF((K$1&gt;='入力'!$B95)*(K$1&lt;=IF('入力'!$E95="",IF('入力'!$D95="",'入力'!$B95,9999),'入力'!$E95))*(ROUND((K$1-'入力'!$B95)/IF('入力'!$D95="",1000,'入力'!$D95),0)*IF('入力'!$D95="",1000,'入力'!$D95)=(K$1-'入力'!$B95)),'入力'!$C95,0))</f>
        <v/>
      </c>
      <c r="L34" s="27">
        <f>IF(('入力'!$C95="")+('入力'!$B95=""),0,IF((L$1&gt;='入力'!$B95)*(L$1&lt;=IF('入力'!$E95="",IF('入力'!$D95="",'入力'!$B95,9999),'入力'!$E95))*(ROUND((L$1-'入力'!$B95)/IF('入力'!$D95="",1000,'入力'!$D95),0)*IF('入力'!$D95="",1000,'入力'!$D95)=(L$1-'入力'!$B95)),'入力'!$C95,0))</f>
        <v/>
      </c>
      <c r="M34" s="27">
        <f>IF(('入力'!$C95="")+('入力'!$B95=""),0,IF((M$1&gt;='入力'!$B95)*(M$1&lt;=IF('入力'!$E95="",IF('入力'!$D95="",'入力'!$B95,9999),'入力'!$E95))*(ROUND((M$1-'入力'!$B95)/IF('入力'!$D95="",1000,'入力'!$D95),0)*IF('入力'!$D95="",1000,'入力'!$D95)=(M$1-'入力'!$B95)),'入力'!$C95,0))</f>
        <v/>
      </c>
      <c r="N34" s="27">
        <f>IF(('入力'!$C95="")+('入力'!$B95=""),0,IF((N$1&gt;='入力'!$B95)*(N$1&lt;=IF('入力'!$E95="",IF('入力'!$D95="",'入力'!$B95,9999),'入力'!$E95))*(ROUND((N$1-'入力'!$B95)/IF('入力'!$D95="",1000,'入力'!$D95),0)*IF('入力'!$D95="",1000,'入力'!$D95)=(N$1-'入力'!$B95)),'入力'!$C95,0))</f>
        <v/>
      </c>
      <c r="O34" s="27">
        <f>IF(('入力'!$C95="")+('入力'!$B95=""),0,IF((O$1&gt;='入力'!$B95)*(O$1&lt;=IF('入力'!$E95="",IF('入力'!$D95="",'入力'!$B95,9999),'入力'!$E95))*(ROUND((O$1-'入力'!$B95)/IF('入力'!$D95="",1000,'入力'!$D95),0)*IF('入力'!$D95="",1000,'入力'!$D95)=(O$1-'入力'!$B95)),'入力'!$C95,0))</f>
        <v/>
      </c>
      <c r="P34" s="27">
        <f>IF(('入力'!$C95="")+('入力'!$B95=""),0,IF((P$1&gt;='入力'!$B95)*(P$1&lt;=IF('入力'!$E95="",IF('入力'!$D95="",'入力'!$B95,9999),'入力'!$E95))*(ROUND((P$1-'入力'!$B95)/IF('入力'!$D95="",1000,'入力'!$D95),0)*IF('入力'!$D95="",1000,'入力'!$D95)=(P$1-'入力'!$B95)),'入力'!$C95,0))</f>
        <v/>
      </c>
      <c r="Q34" s="27">
        <f>IF(('入力'!$C95="")+('入力'!$B95=""),0,IF((Q$1&gt;='入力'!$B95)*(Q$1&lt;=IF('入力'!$E95="",IF('入力'!$D95="",'入力'!$B95,9999),'入力'!$E95))*(ROUND((Q$1-'入力'!$B95)/IF('入力'!$D95="",1000,'入力'!$D95),0)*IF('入力'!$D95="",1000,'入力'!$D95)=(Q$1-'入力'!$B95)),'入力'!$C95,0))</f>
        <v/>
      </c>
      <c r="R34" s="27">
        <f>IF(('入力'!$C95="")+('入力'!$B95=""),0,IF((R$1&gt;='入力'!$B95)*(R$1&lt;=IF('入力'!$E95="",IF('入力'!$D95="",'入力'!$B95,9999),'入力'!$E95))*(ROUND((R$1-'入力'!$B95)/IF('入力'!$D95="",1000,'入力'!$D95),0)*IF('入力'!$D95="",1000,'入力'!$D95)=(R$1-'入力'!$B95)),'入力'!$C95,0))</f>
        <v/>
      </c>
      <c r="S34" s="27">
        <f>IF(('入力'!$C95="")+('入力'!$B95=""),0,IF((S$1&gt;='入力'!$B95)*(S$1&lt;=IF('入力'!$E95="",IF('入力'!$D95="",'入力'!$B95,9999),'入力'!$E95))*(ROUND((S$1-'入力'!$B95)/IF('入力'!$D95="",1000,'入力'!$D95),0)*IF('入力'!$D95="",1000,'入力'!$D95)=(S$1-'入力'!$B95)),'入力'!$C95,0))</f>
        <v/>
      </c>
      <c r="T34" s="27">
        <f>IF(('入力'!$C95="")+('入力'!$B95=""),0,IF((T$1&gt;='入力'!$B95)*(T$1&lt;=IF('入力'!$E95="",IF('入力'!$D95="",'入力'!$B95,9999),'入力'!$E95))*(ROUND((T$1-'入力'!$B95)/IF('入力'!$D95="",1000,'入力'!$D95),0)*IF('入力'!$D95="",1000,'入力'!$D95)=(T$1-'入力'!$B95)),'入力'!$C95,0))</f>
        <v/>
      </c>
      <c r="U34" s="27">
        <f>IF(('入力'!$C95="")+('入力'!$B95=""),0,IF((U$1&gt;='入力'!$B95)*(U$1&lt;=IF('入力'!$E95="",IF('入力'!$D95="",'入力'!$B95,9999),'入力'!$E95))*(ROUND((U$1-'入力'!$B95)/IF('入力'!$D95="",1000,'入力'!$D95),0)*IF('入力'!$D95="",1000,'入力'!$D95)=(U$1-'入力'!$B95)),'入力'!$C95,0))</f>
        <v/>
      </c>
      <c r="V34" s="27">
        <f>IF(('入力'!$C95="")+('入力'!$B95=""),0,IF((V$1&gt;='入力'!$B95)*(V$1&lt;=IF('入力'!$E95="",IF('入力'!$D95="",'入力'!$B95,9999),'入力'!$E95))*(ROUND((V$1-'入力'!$B95)/IF('入力'!$D95="",1000,'入力'!$D95),0)*IF('入力'!$D95="",1000,'入力'!$D95)=(V$1-'入力'!$B95)),'入力'!$C95,0))</f>
        <v/>
      </c>
      <c r="W34" s="27">
        <f>IF(('入力'!$C95="")+('入力'!$B95=""),0,IF((W$1&gt;='入力'!$B95)*(W$1&lt;=IF('入力'!$E95="",IF('入力'!$D95="",'入力'!$B95,9999),'入力'!$E95))*(ROUND((W$1-'入力'!$B95)/IF('入力'!$D95="",1000,'入力'!$D95),0)*IF('入力'!$D95="",1000,'入力'!$D95)=(W$1-'入力'!$B95)),'入力'!$C95,0))</f>
        <v/>
      </c>
      <c r="X34" s="27">
        <f>IF(('入力'!$C95="")+('入力'!$B95=""),0,IF((X$1&gt;='入力'!$B95)*(X$1&lt;=IF('入力'!$E95="",IF('入力'!$D95="",'入力'!$B95,9999),'入力'!$E95))*(ROUND((X$1-'入力'!$B95)/IF('入力'!$D95="",1000,'入力'!$D95),0)*IF('入力'!$D95="",1000,'入力'!$D95)=(X$1-'入力'!$B95)),'入力'!$C95,0))</f>
        <v/>
      </c>
      <c r="Y34" s="27">
        <f>IF(('入力'!$C95="")+('入力'!$B95=""),0,IF((Y$1&gt;='入力'!$B95)*(Y$1&lt;=IF('入力'!$E95="",IF('入力'!$D95="",'入力'!$B95,9999),'入力'!$E95))*(ROUND((Y$1-'入力'!$B95)/IF('入力'!$D95="",1000,'入力'!$D95),0)*IF('入力'!$D95="",1000,'入力'!$D95)=(Y$1-'入力'!$B95)),'入力'!$C95,0))</f>
        <v/>
      </c>
      <c r="Z34" s="27">
        <f>IF(('入力'!$C95="")+('入力'!$B95=""),0,IF((Z$1&gt;='入力'!$B95)*(Z$1&lt;=IF('入力'!$E95="",IF('入力'!$D95="",'入力'!$B95,9999),'入力'!$E95))*(ROUND((Z$1-'入力'!$B95)/IF('入力'!$D95="",1000,'入力'!$D95),0)*IF('入力'!$D95="",1000,'入力'!$D95)=(Z$1-'入力'!$B95)),'入力'!$C95,0))</f>
        <v/>
      </c>
      <c r="AA34" s="27">
        <f>IF(('入力'!$C95="")+('入力'!$B95=""),0,IF((AA$1&gt;='入力'!$B95)*(AA$1&lt;=IF('入力'!$E95="",IF('入力'!$D95="",'入力'!$B95,9999),'入力'!$E95))*(ROUND((AA$1-'入力'!$B95)/IF('入力'!$D95="",1000,'入力'!$D95),0)*IF('入力'!$D95="",1000,'入力'!$D95)=(AA$1-'入力'!$B95)),'入力'!$C95,0))</f>
        <v/>
      </c>
      <c r="AB34" s="27">
        <f>IF(('入力'!$C95="")+('入力'!$B95=""),0,IF((AB$1&gt;='入力'!$B95)*(AB$1&lt;=IF('入力'!$E95="",IF('入力'!$D95="",'入力'!$B95,9999),'入力'!$E95))*(ROUND((AB$1-'入力'!$B95)/IF('入力'!$D95="",1000,'入力'!$D95),0)*IF('入力'!$D95="",1000,'入力'!$D95)=(AB$1-'入力'!$B95)),'入力'!$C95,0))</f>
        <v/>
      </c>
      <c r="AC34" s="27">
        <f>IF(('入力'!$C95="")+('入力'!$B95=""),0,IF((AC$1&gt;='入力'!$B95)*(AC$1&lt;=IF('入力'!$E95="",IF('入力'!$D95="",'入力'!$B95,9999),'入力'!$E95))*(ROUND((AC$1-'入力'!$B95)/IF('入力'!$D95="",1000,'入力'!$D95),0)*IF('入力'!$D95="",1000,'入力'!$D95)=(AC$1-'入力'!$B95)),'入力'!$C95,0))</f>
        <v/>
      </c>
      <c r="AD34" s="27">
        <f>IF(('入力'!$C95="")+('入力'!$B95=""),0,IF((AD$1&gt;='入力'!$B95)*(AD$1&lt;=IF('入力'!$E95="",IF('入力'!$D95="",'入力'!$B95,9999),'入力'!$E95))*(ROUND((AD$1-'入力'!$B95)/IF('入力'!$D95="",1000,'入力'!$D95),0)*IF('入力'!$D95="",1000,'入力'!$D95)=(AD$1-'入力'!$B95)),'入力'!$C95,0))</f>
        <v/>
      </c>
      <c r="AE34" s="27">
        <f>IF(('入力'!$C95="")+('入力'!$B95=""),0,IF((AE$1&gt;='入力'!$B95)*(AE$1&lt;=IF('入力'!$E95="",IF('入力'!$D95="",'入力'!$B95,9999),'入力'!$E95))*(ROUND((AE$1-'入力'!$B95)/IF('入力'!$D95="",1000,'入力'!$D95),0)*IF('入力'!$D95="",1000,'入力'!$D95)=(AE$1-'入力'!$B95)),'入力'!$C95,0))</f>
        <v/>
      </c>
      <c r="AF34" s="27">
        <f>IF(('入力'!$C95="")+('入力'!$B95=""),0,IF((AF$1&gt;='入力'!$B95)*(AF$1&lt;=IF('入力'!$E95="",IF('入力'!$D95="",'入力'!$B95,9999),'入力'!$E95))*(ROUND((AF$1-'入力'!$B95)/IF('入力'!$D95="",1000,'入力'!$D95),0)*IF('入力'!$D95="",1000,'入力'!$D95)=(AF$1-'入力'!$B95)),'入力'!$C95,0))</f>
        <v/>
      </c>
      <c r="AG34" s="27">
        <f>IF(('入力'!$C95="")+('入力'!$B95=""),0,IF((AG$1&gt;='入力'!$B95)*(AG$1&lt;=IF('入力'!$E95="",IF('入力'!$D95="",'入力'!$B95,9999),'入力'!$E95))*(ROUND((AG$1-'入力'!$B95)/IF('入力'!$D95="",1000,'入力'!$D95),0)*IF('入力'!$D95="",1000,'入力'!$D95)=(AG$1-'入力'!$B95)),'入力'!$C95,0))</f>
        <v/>
      </c>
      <c r="AH34" s="27">
        <f>IF(('入力'!$C95="")+('入力'!$B95=""),0,IF((AH$1&gt;='入力'!$B95)*(AH$1&lt;=IF('入力'!$E95="",IF('入力'!$D95="",'入力'!$B95,9999),'入力'!$E95))*(ROUND((AH$1-'入力'!$B95)/IF('入力'!$D95="",1000,'入力'!$D95),0)*IF('入力'!$D95="",1000,'入力'!$D95)=(AH$1-'入力'!$B95)),'入力'!$C95,0))</f>
        <v/>
      </c>
      <c r="AI34" s="27">
        <f>IF(('入力'!$C95="")+('入力'!$B95=""),0,IF((AI$1&gt;='入力'!$B95)*(AI$1&lt;=IF('入力'!$E95="",IF('入力'!$D95="",'入力'!$B95,9999),'入力'!$E95))*(ROUND((AI$1-'入力'!$B95)/IF('入力'!$D95="",1000,'入力'!$D95),0)*IF('入力'!$D95="",1000,'入力'!$D95)=(AI$1-'入力'!$B95)),'入力'!$C95,0))</f>
        <v/>
      </c>
      <c r="AJ34" s="27">
        <f>IF(('入力'!$C95="")+('入力'!$B95=""),0,IF((AJ$1&gt;='入力'!$B95)*(AJ$1&lt;=IF('入力'!$E95="",IF('入力'!$D95="",'入力'!$B95,9999),'入力'!$E95))*(ROUND((AJ$1-'入力'!$B95)/IF('入力'!$D95="",1000,'入力'!$D95),0)*IF('入力'!$D95="",1000,'入力'!$D95)=(AJ$1-'入力'!$B95)),'入力'!$C95,0))</f>
        <v/>
      </c>
      <c r="AK34" s="27">
        <f>IF(('入力'!$C95="")+('入力'!$B95=""),0,IF((AK$1&gt;='入力'!$B95)*(AK$1&lt;=IF('入力'!$E95="",IF('入力'!$D95="",'入力'!$B95,9999),'入力'!$E95))*(ROUND((AK$1-'入力'!$B95)/IF('入力'!$D95="",1000,'入力'!$D95),0)*IF('入力'!$D95="",1000,'入力'!$D95)=(AK$1-'入力'!$B95)),'入力'!$C95,0))</f>
        <v/>
      </c>
      <c r="AL34" s="27">
        <f>IF(('入力'!$C95="")+('入力'!$B95=""),0,IF((AL$1&gt;='入力'!$B95)*(AL$1&lt;=IF('入力'!$E95="",IF('入力'!$D95="",'入力'!$B95,9999),'入力'!$E95))*(ROUND((AL$1-'入力'!$B95)/IF('入力'!$D95="",1000,'入力'!$D95),0)*IF('入力'!$D95="",1000,'入力'!$D95)=(AL$1-'入力'!$B95)),'入力'!$C95,0))</f>
        <v/>
      </c>
      <c r="AM34" s="27">
        <f>IF(('入力'!$C95="")+('入力'!$B95=""),0,IF((AM$1&gt;='入力'!$B95)*(AM$1&lt;=IF('入力'!$E95="",IF('入力'!$D95="",'入力'!$B95,9999),'入力'!$E95))*(ROUND((AM$1-'入力'!$B95)/IF('入力'!$D95="",1000,'入力'!$D95),0)*IF('入力'!$D95="",1000,'入力'!$D95)=(AM$1-'入力'!$B95)),'入力'!$C95,0))</f>
        <v/>
      </c>
      <c r="AN34" s="27">
        <f>IF(('入力'!$C95="")+('入力'!$B95=""),0,IF((AN$1&gt;='入力'!$B95)*(AN$1&lt;=IF('入力'!$E95="",IF('入力'!$D95="",'入力'!$B95,9999),'入力'!$E95))*(ROUND((AN$1-'入力'!$B95)/IF('入力'!$D95="",1000,'入力'!$D95),0)*IF('入力'!$D95="",1000,'入力'!$D95)=(AN$1-'入力'!$B95)),'入力'!$C95,0))</f>
        <v/>
      </c>
      <c r="AO34" s="27">
        <f>IF(('入力'!$C95="")+('入力'!$B95=""),0,IF((AO$1&gt;='入力'!$B95)*(AO$1&lt;=IF('入力'!$E95="",IF('入力'!$D95="",'入力'!$B95,9999),'入力'!$E95))*(ROUND((AO$1-'入力'!$B95)/IF('入力'!$D95="",1000,'入力'!$D95),0)*IF('入力'!$D95="",1000,'入力'!$D95)=(AO$1-'入力'!$B95)),'入力'!$C95,0))</f>
        <v/>
      </c>
      <c r="AP34" s="27">
        <f>IF(('入力'!$C95="")+('入力'!$B95=""),0,IF((AP$1&gt;='入力'!$B95)*(AP$1&lt;=IF('入力'!$E95="",IF('入力'!$D95="",'入力'!$B95,9999),'入力'!$E95))*(ROUND((AP$1-'入力'!$B95)/IF('入力'!$D95="",1000,'入力'!$D95),0)*IF('入力'!$D95="",1000,'入力'!$D95)=(AP$1-'入力'!$B95)),'入力'!$C95,0))</f>
        <v/>
      </c>
      <c r="AQ34" s="27">
        <f>IF(('入力'!$C95="")+('入力'!$B95=""),0,IF((AQ$1&gt;='入力'!$B95)*(AQ$1&lt;=IF('入力'!$E95="",IF('入力'!$D95="",'入力'!$B95,9999),'入力'!$E95))*(ROUND((AQ$1-'入力'!$B95)/IF('入力'!$D95="",1000,'入力'!$D95),0)*IF('入力'!$D95="",1000,'入力'!$D95)=(AQ$1-'入力'!$B95)),'入力'!$C95,0))</f>
        <v/>
      </c>
      <c r="AR34" s="27">
        <f>IF(('入力'!$C95="")+('入力'!$B95=""),0,IF((AR$1&gt;='入力'!$B95)*(AR$1&lt;=IF('入力'!$E95="",IF('入力'!$D95="",'入力'!$B95,9999),'入力'!$E95))*(ROUND((AR$1-'入力'!$B95)/IF('入力'!$D95="",1000,'入力'!$D95),0)*IF('入力'!$D95="",1000,'入力'!$D95)=(AR$1-'入力'!$B95)),'入力'!$C95,0))</f>
        <v/>
      </c>
      <c r="AS34" s="27">
        <f>IF(('入力'!$C95="")+('入力'!$B95=""),0,IF((AS$1&gt;='入力'!$B95)*(AS$1&lt;=IF('入力'!$E95="",IF('入力'!$D95="",'入力'!$B95,9999),'入力'!$E95))*(ROUND((AS$1-'入力'!$B95)/IF('入力'!$D95="",1000,'入力'!$D95),0)*IF('入力'!$D95="",1000,'入力'!$D95)=(AS$1-'入力'!$B95)),'入力'!$C95,0))</f>
        <v/>
      </c>
      <c r="AT34" s="27">
        <f>IF(('入力'!$C95="")+('入力'!$B95=""),0,IF((AT$1&gt;='入力'!$B95)*(AT$1&lt;=IF('入力'!$E95="",IF('入力'!$D95="",'入力'!$B95,9999),'入力'!$E95))*(ROUND((AT$1-'入力'!$B95)/IF('入力'!$D95="",1000,'入力'!$D95),0)*IF('入力'!$D95="",1000,'入力'!$D95)=(AT$1-'入力'!$B95)),'入力'!$C95,0))</f>
        <v/>
      </c>
      <c r="AU34" s="27">
        <f>IF(('入力'!$C95="")+('入力'!$B95=""),0,IF((AU$1&gt;='入力'!$B95)*(AU$1&lt;=IF('入力'!$E95="",IF('入力'!$D95="",'入力'!$B95,9999),'入力'!$E95))*(ROUND((AU$1-'入力'!$B95)/IF('入力'!$D95="",1000,'入力'!$D95),0)*IF('入力'!$D95="",1000,'入力'!$D95)=(AU$1-'入力'!$B95)),'入力'!$C95,0))</f>
        <v/>
      </c>
      <c r="AV34" s="27">
        <f>IF(('入力'!$C95="")+('入力'!$B95=""),0,IF((AV$1&gt;='入力'!$B95)*(AV$1&lt;=IF('入力'!$E95="",IF('入力'!$D95="",'入力'!$B95,9999),'入力'!$E95))*(ROUND((AV$1-'入力'!$B95)/IF('入力'!$D95="",1000,'入力'!$D95),0)*IF('入力'!$D95="",1000,'入力'!$D95)=(AV$1-'入力'!$B95)),'入力'!$C95,0))</f>
        <v/>
      </c>
      <c r="AW34" s="27">
        <f>IF(('入力'!$C95="")+('入力'!$B95=""),0,IF((AW$1&gt;='入力'!$B95)*(AW$1&lt;=IF('入力'!$E95="",IF('入力'!$D95="",'入力'!$B95,9999),'入力'!$E95))*(ROUND((AW$1-'入力'!$B95)/IF('入力'!$D95="",1000,'入力'!$D95),0)*IF('入力'!$D95="",1000,'入力'!$D95)=(AW$1-'入力'!$B95)),'入力'!$C95,0))</f>
        <v/>
      </c>
      <c r="AX34" s="27">
        <f>IF(('入力'!$C95="")+('入力'!$B95=""),0,IF((AX$1&gt;='入力'!$B95)*(AX$1&lt;=IF('入力'!$E95="",IF('入力'!$D95="",'入力'!$B95,9999),'入力'!$E95))*(ROUND((AX$1-'入力'!$B95)/IF('入力'!$D95="",1000,'入力'!$D95),0)*IF('入力'!$D95="",1000,'入力'!$D95)=(AX$1-'入力'!$B95)),'入力'!$C95,0))</f>
        <v/>
      </c>
      <c r="AY34" s="27">
        <f>IF(('入力'!$C95="")+('入力'!$B95=""),0,IF((AY$1&gt;='入力'!$B95)*(AY$1&lt;=IF('入力'!$E95="",IF('入力'!$D95="",'入力'!$B95,9999),'入力'!$E95))*(ROUND((AY$1-'入力'!$B95)/IF('入力'!$D95="",1000,'入力'!$D95),0)*IF('入力'!$D95="",1000,'入力'!$D95)=(AY$1-'入力'!$B95)),'入力'!$C95,0))</f>
        <v/>
      </c>
      <c r="AZ34" s="27">
        <f>IF(('入力'!$C95="")+('入力'!$B95=""),0,IF((AZ$1&gt;='入力'!$B95)*(AZ$1&lt;=IF('入力'!$E95="",IF('入力'!$D95="",'入力'!$B95,9999),'入力'!$E95))*(ROUND((AZ$1-'入力'!$B95)/IF('入力'!$D95="",1000,'入力'!$D95),0)*IF('入力'!$D95="",1000,'入力'!$D95)=(AZ$1-'入力'!$B95)),'入力'!$C95,0))</f>
        <v/>
      </c>
      <c r="BA34" s="27">
        <f>IF(('入力'!$C95="")+('入力'!$B95=""),0,IF((BA$1&gt;='入力'!$B95)*(BA$1&lt;=IF('入力'!$E95="",IF('入力'!$D95="",'入力'!$B95,9999),'入力'!$E95))*(ROUND((BA$1-'入力'!$B95)/IF('入力'!$D95="",1000,'入力'!$D95),0)*IF('入力'!$D95="",1000,'入力'!$D95)=(BA$1-'入力'!$B95)),'入力'!$C95,0))</f>
        <v/>
      </c>
      <c r="BB34" s="27">
        <f>IF(('入力'!$C95="")+('入力'!$B95=""),0,IF((BB$1&gt;='入力'!$B95)*(BB$1&lt;=IF('入力'!$E95="",IF('入力'!$D95="",'入力'!$B95,9999),'入力'!$E95))*(ROUND((BB$1-'入力'!$B95)/IF('入力'!$D95="",1000,'入力'!$D95),0)*IF('入力'!$D95="",1000,'入力'!$D95)=(BB$1-'入力'!$B95)),'入力'!$C95,0))</f>
        <v/>
      </c>
      <c r="BC34" s="27">
        <f>IF(('入力'!$C95="")+('入力'!$B95=""),0,IF((BC$1&gt;='入力'!$B95)*(BC$1&lt;=IF('入力'!$E95="",IF('入力'!$D95="",'入力'!$B95,9999),'入力'!$E95))*(ROUND((BC$1-'入力'!$B95)/IF('入力'!$D95="",1000,'入力'!$D95),0)*IF('入力'!$D95="",1000,'入力'!$D95)=(BC$1-'入力'!$B95)),'入力'!$C95,0))</f>
        <v/>
      </c>
      <c r="BD34" s="27">
        <f>IF(('入力'!$C95="")+('入力'!$B95=""),0,IF((BD$1&gt;='入力'!$B95)*(BD$1&lt;=IF('入力'!$E95="",IF('入力'!$D95="",'入力'!$B95,9999),'入力'!$E95))*(ROUND((BD$1-'入力'!$B95)/IF('入力'!$D95="",1000,'入力'!$D95),0)*IF('入力'!$D95="",1000,'入力'!$D95)=(BD$1-'入力'!$B95)),'入力'!$C95,0))</f>
        <v/>
      </c>
      <c r="BE34" s="27">
        <f>IF(('入力'!$C95="")+('入力'!$B95=""),0,IF((BE$1&gt;='入力'!$B95)*(BE$1&lt;=IF('入力'!$E95="",IF('入力'!$D95="",'入力'!$B95,9999),'入力'!$E95))*(ROUND((BE$1-'入力'!$B95)/IF('入力'!$D95="",1000,'入力'!$D95),0)*IF('入力'!$D95="",1000,'入力'!$D95)=(BE$1-'入力'!$B95)),'入力'!$C95,0))</f>
        <v/>
      </c>
      <c r="BF34" s="27">
        <f>IF(('入力'!$C95="")+('入力'!$B95=""),0,IF((BF$1&gt;='入力'!$B95)*(BF$1&lt;=IF('入力'!$E95="",IF('入力'!$D95="",'入力'!$B95,9999),'入力'!$E95))*(ROUND((BF$1-'入力'!$B95)/IF('入力'!$D95="",1000,'入力'!$D95),0)*IF('入力'!$D95="",1000,'入力'!$D95)=(BF$1-'入力'!$B95)),'入力'!$C95,0))</f>
        <v/>
      </c>
      <c r="BG34" s="27">
        <f>IF(('入力'!$C95="")+('入力'!$B95=""),0,IF((BG$1&gt;='入力'!$B95)*(BG$1&lt;=IF('入力'!$E95="",IF('入力'!$D95="",'入力'!$B95,9999),'入力'!$E95))*(ROUND((BG$1-'入力'!$B95)/IF('入力'!$D95="",1000,'入力'!$D95),0)*IF('入力'!$D95="",1000,'入力'!$D95)=(BG$1-'入力'!$B95)),'入力'!$C95,0))</f>
        <v/>
      </c>
      <c r="BH34" s="27">
        <f>IF(('入力'!$C95="")+('入力'!$B95=""),0,IF((BH$1&gt;='入力'!$B95)*(BH$1&lt;=IF('入力'!$E95="",IF('入力'!$D95="",'入力'!$B95,9999),'入力'!$E95))*(ROUND((BH$1-'入力'!$B95)/IF('入力'!$D95="",1000,'入力'!$D95),0)*IF('入力'!$D95="",1000,'入力'!$D95)=(BH$1-'入力'!$B95)),'入力'!$C95,0))</f>
        <v/>
      </c>
      <c r="BI34" s="27">
        <f>IF(('入力'!$C95="")+('入力'!$B95=""),0,IF((BI$1&gt;='入力'!$B95)*(BI$1&lt;=IF('入力'!$E95="",IF('入力'!$D95="",'入力'!$B95,9999),'入力'!$E95))*(ROUND((BI$1-'入力'!$B95)/IF('入力'!$D95="",1000,'入力'!$D95),0)*IF('入力'!$D95="",1000,'入力'!$D95)=(BI$1-'入力'!$B95)),'入力'!$C95,0))</f>
        <v/>
      </c>
      <c r="BJ34" s="27">
        <f>IF(('入力'!$C95="")+('入力'!$B95=""),0,IF((BJ$1&gt;='入力'!$B95)*(BJ$1&lt;=IF('入力'!$E95="",IF('入力'!$D95="",'入力'!$B95,9999),'入力'!$E95))*(ROUND((BJ$1-'入力'!$B95)/IF('入力'!$D95="",1000,'入力'!$D95),0)*IF('入力'!$D95="",1000,'入力'!$D95)=(BJ$1-'入力'!$B95)),'入力'!$C95,0))</f>
        <v/>
      </c>
      <c r="BK34" s="27">
        <f>IF(('入力'!$C95="")+('入力'!$B95=""),0,IF((BK$1&gt;='入力'!$B95)*(BK$1&lt;=IF('入力'!$E95="",IF('入力'!$D95="",'入力'!$B95,9999),'入力'!$E95))*(ROUND((BK$1-'入力'!$B95)/IF('入力'!$D95="",1000,'入力'!$D95),0)*IF('入力'!$D95="",1000,'入力'!$D95)=(BK$1-'入力'!$B95)),'入力'!$C95,0))</f>
        <v/>
      </c>
      <c r="BL34" s="27">
        <f>IF(('入力'!$C95="")+('入力'!$B95=""),0,IF((BL$1&gt;='入力'!$B95)*(BL$1&lt;=IF('入力'!$E95="",IF('入力'!$D95="",'入力'!$B95,9999),'入力'!$E95))*(ROUND((BL$1-'入力'!$B95)/IF('入力'!$D95="",1000,'入力'!$D95),0)*IF('入力'!$D95="",1000,'入力'!$D95)=(BL$1-'入力'!$B95)),'入力'!$C95,0))</f>
        <v/>
      </c>
      <c r="BM34" s="27">
        <f>IF(('入力'!$C95="")+('入力'!$B95=""),0,IF((BM$1&gt;='入力'!$B95)*(BM$1&lt;=IF('入力'!$E95="",IF('入力'!$D95="",'入力'!$B95,9999),'入力'!$E95))*(ROUND((BM$1-'入力'!$B95)/IF('入力'!$D95="",1000,'入力'!$D95),0)*IF('入力'!$D95="",1000,'入力'!$D95)=(BM$1-'入力'!$B95)),'入力'!$C95,0))</f>
        <v/>
      </c>
      <c r="BN34" s="27">
        <f>IF(('入力'!$C95="")+('入力'!$B95=""),0,IF((BN$1&gt;='入力'!$B95)*(BN$1&lt;=IF('入力'!$E95="",IF('入力'!$D95="",'入力'!$B95,9999),'入力'!$E95))*(ROUND((BN$1-'入力'!$B95)/IF('入力'!$D95="",1000,'入力'!$D95),0)*IF('入力'!$D95="",1000,'入力'!$D95)=(BN$1-'入力'!$B95)),'入力'!$C95,0))</f>
        <v/>
      </c>
      <c r="BO34" s="27">
        <f>IF(('入力'!$C95="")+('入力'!$B95=""),0,IF((BO$1&gt;='入力'!$B95)*(BO$1&lt;=IF('入力'!$E95="",IF('入力'!$D95="",'入力'!$B95,9999),'入力'!$E95))*(ROUND((BO$1-'入力'!$B95)/IF('入力'!$D95="",1000,'入力'!$D95),0)*IF('入力'!$D95="",1000,'入力'!$D95)=(BO$1-'入力'!$B95)),'入力'!$C95,0))</f>
        <v/>
      </c>
    </row>
    <row r="35">
      <c r="A35" s="5" t="inlineStr">
        <is>
          <t>大きな出費 3</t>
        </is>
      </c>
      <c r="B35" s="27">
        <f>IF(('入力'!$C96="")+('入力'!$B96=""),0,IF((B$1&gt;='入力'!$B96)*(B$1&lt;=IF('入力'!$E96="",IF('入力'!$D96="",'入力'!$B96,9999),'入力'!$E96))*(ROUND((B$1-'入力'!$B96)/IF('入力'!$D96="",1000,'入力'!$D96),0)*IF('入力'!$D96="",1000,'入力'!$D96)=(B$1-'入力'!$B96)),'入力'!$C96,0))</f>
        <v/>
      </c>
      <c r="C35" s="27">
        <f>IF(('入力'!$C96="")+('入力'!$B96=""),0,IF((C$1&gt;='入力'!$B96)*(C$1&lt;=IF('入力'!$E96="",IF('入力'!$D96="",'入力'!$B96,9999),'入力'!$E96))*(ROUND((C$1-'入力'!$B96)/IF('入力'!$D96="",1000,'入力'!$D96),0)*IF('入力'!$D96="",1000,'入力'!$D96)=(C$1-'入力'!$B96)),'入力'!$C96,0))</f>
        <v/>
      </c>
      <c r="D35" s="27">
        <f>IF(('入力'!$C96="")+('入力'!$B96=""),0,IF((D$1&gt;='入力'!$B96)*(D$1&lt;=IF('入力'!$E96="",IF('入力'!$D96="",'入力'!$B96,9999),'入力'!$E96))*(ROUND((D$1-'入力'!$B96)/IF('入力'!$D96="",1000,'入力'!$D96),0)*IF('入力'!$D96="",1000,'入力'!$D96)=(D$1-'入力'!$B96)),'入力'!$C96,0))</f>
        <v/>
      </c>
      <c r="E35" s="27">
        <f>IF(('入力'!$C96="")+('入力'!$B96=""),0,IF((E$1&gt;='入力'!$B96)*(E$1&lt;=IF('入力'!$E96="",IF('入力'!$D96="",'入力'!$B96,9999),'入力'!$E96))*(ROUND((E$1-'入力'!$B96)/IF('入力'!$D96="",1000,'入力'!$D96),0)*IF('入力'!$D96="",1000,'入力'!$D96)=(E$1-'入力'!$B96)),'入力'!$C96,0))</f>
        <v/>
      </c>
      <c r="F35" s="27">
        <f>IF(('入力'!$C96="")+('入力'!$B96=""),0,IF((F$1&gt;='入力'!$B96)*(F$1&lt;=IF('入力'!$E96="",IF('入力'!$D96="",'入力'!$B96,9999),'入力'!$E96))*(ROUND((F$1-'入力'!$B96)/IF('入力'!$D96="",1000,'入力'!$D96),0)*IF('入力'!$D96="",1000,'入力'!$D96)=(F$1-'入力'!$B96)),'入力'!$C96,0))</f>
        <v/>
      </c>
      <c r="G35" s="27">
        <f>IF(('入力'!$C96="")+('入力'!$B96=""),0,IF((G$1&gt;='入力'!$B96)*(G$1&lt;=IF('入力'!$E96="",IF('入力'!$D96="",'入力'!$B96,9999),'入力'!$E96))*(ROUND((G$1-'入力'!$B96)/IF('入力'!$D96="",1000,'入力'!$D96),0)*IF('入力'!$D96="",1000,'入力'!$D96)=(G$1-'入力'!$B96)),'入力'!$C96,0))</f>
        <v/>
      </c>
      <c r="H35" s="27">
        <f>IF(('入力'!$C96="")+('入力'!$B96=""),0,IF((H$1&gt;='入力'!$B96)*(H$1&lt;=IF('入力'!$E96="",IF('入力'!$D96="",'入力'!$B96,9999),'入力'!$E96))*(ROUND((H$1-'入力'!$B96)/IF('入力'!$D96="",1000,'入力'!$D96),0)*IF('入力'!$D96="",1000,'入力'!$D96)=(H$1-'入力'!$B96)),'入力'!$C96,0))</f>
        <v/>
      </c>
      <c r="I35" s="27">
        <f>IF(('入力'!$C96="")+('入力'!$B96=""),0,IF((I$1&gt;='入力'!$B96)*(I$1&lt;=IF('入力'!$E96="",IF('入力'!$D96="",'入力'!$B96,9999),'入力'!$E96))*(ROUND((I$1-'入力'!$B96)/IF('入力'!$D96="",1000,'入力'!$D96),0)*IF('入力'!$D96="",1000,'入力'!$D96)=(I$1-'入力'!$B96)),'入力'!$C96,0))</f>
        <v/>
      </c>
      <c r="J35" s="27">
        <f>IF(('入力'!$C96="")+('入力'!$B96=""),0,IF((J$1&gt;='入力'!$B96)*(J$1&lt;=IF('入力'!$E96="",IF('入力'!$D96="",'入力'!$B96,9999),'入力'!$E96))*(ROUND((J$1-'入力'!$B96)/IF('入力'!$D96="",1000,'入力'!$D96),0)*IF('入力'!$D96="",1000,'入力'!$D96)=(J$1-'入力'!$B96)),'入力'!$C96,0))</f>
        <v/>
      </c>
      <c r="K35" s="27">
        <f>IF(('入力'!$C96="")+('入力'!$B96=""),0,IF((K$1&gt;='入力'!$B96)*(K$1&lt;=IF('入力'!$E96="",IF('入力'!$D96="",'入力'!$B96,9999),'入力'!$E96))*(ROUND((K$1-'入力'!$B96)/IF('入力'!$D96="",1000,'入力'!$D96),0)*IF('入力'!$D96="",1000,'入力'!$D96)=(K$1-'入力'!$B96)),'入力'!$C96,0))</f>
        <v/>
      </c>
      <c r="L35" s="27">
        <f>IF(('入力'!$C96="")+('入力'!$B96=""),0,IF((L$1&gt;='入力'!$B96)*(L$1&lt;=IF('入力'!$E96="",IF('入力'!$D96="",'入力'!$B96,9999),'入力'!$E96))*(ROUND((L$1-'入力'!$B96)/IF('入力'!$D96="",1000,'入力'!$D96),0)*IF('入力'!$D96="",1000,'入力'!$D96)=(L$1-'入力'!$B96)),'入力'!$C96,0))</f>
        <v/>
      </c>
      <c r="M35" s="27">
        <f>IF(('入力'!$C96="")+('入力'!$B96=""),0,IF((M$1&gt;='入力'!$B96)*(M$1&lt;=IF('入力'!$E96="",IF('入力'!$D96="",'入力'!$B96,9999),'入力'!$E96))*(ROUND((M$1-'入力'!$B96)/IF('入力'!$D96="",1000,'入力'!$D96),0)*IF('入力'!$D96="",1000,'入力'!$D96)=(M$1-'入力'!$B96)),'入力'!$C96,0))</f>
        <v/>
      </c>
      <c r="N35" s="27">
        <f>IF(('入力'!$C96="")+('入力'!$B96=""),0,IF((N$1&gt;='入力'!$B96)*(N$1&lt;=IF('入力'!$E96="",IF('入力'!$D96="",'入力'!$B96,9999),'入力'!$E96))*(ROUND((N$1-'入力'!$B96)/IF('入力'!$D96="",1000,'入力'!$D96),0)*IF('入力'!$D96="",1000,'入力'!$D96)=(N$1-'入力'!$B96)),'入力'!$C96,0))</f>
        <v/>
      </c>
      <c r="O35" s="27">
        <f>IF(('入力'!$C96="")+('入力'!$B96=""),0,IF((O$1&gt;='入力'!$B96)*(O$1&lt;=IF('入力'!$E96="",IF('入力'!$D96="",'入力'!$B96,9999),'入力'!$E96))*(ROUND((O$1-'入力'!$B96)/IF('入力'!$D96="",1000,'入力'!$D96),0)*IF('入力'!$D96="",1000,'入力'!$D96)=(O$1-'入力'!$B96)),'入力'!$C96,0))</f>
        <v/>
      </c>
      <c r="P35" s="27">
        <f>IF(('入力'!$C96="")+('入力'!$B96=""),0,IF((P$1&gt;='入力'!$B96)*(P$1&lt;=IF('入力'!$E96="",IF('入力'!$D96="",'入力'!$B96,9999),'入力'!$E96))*(ROUND((P$1-'入力'!$B96)/IF('入力'!$D96="",1000,'入力'!$D96),0)*IF('入力'!$D96="",1000,'入力'!$D96)=(P$1-'入力'!$B96)),'入力'!$C96,0))</f>
        <v/>
      </c>
      <c r="Q35" s="27">
        <f>IF(('入力'!$C96="")+('入力'!$B96=""),0,IF((Q$1&gt;='入力'!$B96)*(Q$1&lt;=IF('入力'!$E96="",IF('入力'!$D96="",'入力'!$B96,9999),'入力'!$E96))*(ROUND((Q$1-'入力'!$B96)/IF('入力'!$D96="",1000,'入力'!$D96),0)*IF('入力'!$D96="",1000,'入力'!$D96)=(Q$1-'入力'!$B96)),'入力'!$C96,0))</f>
        <v/>
      </c>
      <c r="R35" s="27">
        <f>IF(('入力'!$C96="")+('入力'!$B96=""),0,IF((R$1&gt;='入力'!$B96)*(R$1&lt;=IF('入力'!$E96="",IF('入力'!$D96="",'入力'!$B96,9999),'入力'!$E96))*(ROUND((R$1-'入力'!$B96)/IF('入力'!$D96="",1000,'入力'!$D96),0)*IF('入力'!$D96="",1000,'入力'!$D96)=(R$1-'入力'!$B96)),'入力'!$C96,0))</f>
        <v/>
      </c>
      <c r="S35" s="27">
        <f>IF(('入力'!$C96="")+('入力'!$B96=""),0,IF((S$1&gt;='入力'!$B96)*(S$1&lt;=IF('入力'!$E96="",IF('入力'!$D96="",'入力'!$B96,9999),'入力'!$E96))*(ROUND((S$1-'入力'!$B96)/IF('入力'!$D96="",1000,'入力'!$D96),0)*IF('入力'!$D96="",1000,'入力'!$D96)=(S$1-'入力'!$B96)),'入力'!$C96,0))</f>
        <v/>
      </c>
      <c r="T35" s="27">
        <f>IF(('入力'!$C96="")+('入力'!$B96=""),0,IF((T$1&gt;='入力'!$B96)*(T$1&lt;=IF('入力'!$E96="",IF('入力'!$D96="",'入力'!$B96,9999),'入力'!$E96))*(ROUND((T$1-'入力'!$B96)/IF('入力'!$D96="",1000,'入力'!$D96),0)*IF('入力'!$D96="",1000,'入力'!$D96)=(T$1-'入力'!$B96)),'入力'!$C96,0))</f>
        <v/>
      </c>
      <c r="U35" s="27">
        <f>IF(('入力'!$C96="")+('入力'!$B96=""),0,IF((U$1&gt;='入力'!$B96)*(U$1&lt;=IF('入力'!$E96="",IF('入力'!$D96="",'入力'!$B96,9999),'入力'!$E96))*(ROUND((U$1-'入力'!$B96)/IF('入力'!$D96="",1000,'入力'!$D96),0)*IF('入力'!$D96="",1000,'入力'!$D96)=(U$1-'入力'!$B96)),'入力'!$C96,0))</f>
        <v/>
      </c>
      <c r="V35" s="27">
        <f>IF(('入力'!$C96="")+('入力'!$B96=""),0,IF((V$1&gt;='入力'!$B96)*(V$1&lt;=IF('入力'!$E96="",IF('入力'!$D96="",'入力'!$B96,9999),'入力'!$E96))*(ROUND((V$1-'入力'!$B96)/IF('入力'!$D96="",1000,'入力'!$D96),0)*IF('入力'!$D96="",1000,'入力'!$D96)=(V$1-'入力'!$B96)),'入力'!$C96,0))</f>
        <v/>
      </c>
      <c r="W35" s="27">
        <f>IF(('入力'!$C96="")+('入力'!$B96=""),0,IF((W$1&gt;='入力'!$B96)*(W$1&lt;=IF('入力'!$E96="",IF('入力'!$D96="",'入力'!$B96,9999),'入力'!$E96))*(ROUND((W$1-'入力'!$B96)/IF('入力'!$D96="",1000,'入力'!$D96),0)*IF('入力'!$D96="",1000,'入力'!$D96)=(W$1-'入力'!$B96)),'入力'!$C96,0))</f>
        <v/>
      </c>
      <c r="X35" s="27">
        <f>IF(('入力'!$C96="")+('入力'!$B96=""),0,IF((X$1&gt;='入力'!$B96)*(X$1&lt;=IF('入力'!$E96="",IF('入力'!$D96="",'入力'!$B96,9999),'入力'!$E96))*(ROUND((X$1-'入力'!$B96)/IF('入力'!$D96="",1000,'入力'!$D96),0)*IF('入力'!$D96="",1000,'入力'!$D96)=(X$1-'入力'!$B96)),'入力'!$C96,0))</f>
        <v/>
      </c>
      <c r="Y35" s="27">
        <f>IF(('入力'!$C96="")+('入力'!$B96=""),0,IF((Y$1&gt;='入力'!$B96)*(Y$1&lt;=IF('入力'!$E96="",IF('入力'!$D96="",'入力'!$B96,9999),'入力'!$E96))*(ROUND((Y$1-'入力'!$B96)/IF('入力'!$D96="",1000,'入力'!$D96),0)*IF('入力'!$D96="",1000,'入力'!$D96)=(Y$1-'入力'!$B96)),'入力'!$C96,0))</f>
        <v/>
      </c>
      <c r="Z35" s="27">
        <f>IF(('入力'!$C96="")+('入力'!$B96=""),0,IF((Z$1&gt;='入力'!$B96)*(Z$1&lt;=IF('入力'!$E96="",IF('入力'!$D96="",'入力'!$B96,9999),'入力'!$E96))*(ROUND((Z$1-'入力'!$B96)/IF('入力'!$D96="",1000,'入力'!$D96),0)*IF('入力'!$D96="",1000,'入力'!$D96)=(Z$1-'入力'!$B96)),'入力'!$C96,0))</f>
        <v/>
      </c>
      <c r="AA35" s="27">
        <f>IF(('入力'!$C96="")+('入力'!$B96=""),0,IF((AA$1&gt;='入力'!$B96)*(AA$1&lt;=IF('入力'!$E96="",IF('入力'!$D96="",'入力'!$B96,9999),'入力'!$E96))*(ROUND((AA$1-'入力'!$B96)/IF('入力'!$D96="",1000,'入力'!$D96),0)*IF('入力'!$D96="",1000,'入力'!$D96)=(AA$1-'入力'!$B96)),'入力'!$C96,0))</f>
        <v/>
      </c>
      <c r="AB35" s="27">
        <f>IF(('入力'!$C96="")+('入力'!$B96=""),0,IF((AB$1&gt;='入力'!$B96)*(AB$1&lt;=IF('入力'!$E96="",IF('入力'!$D96="",'入力'!$B96,9999),'入力'!$E96))*(ROUND((AB$1-'入力'!$B96)/IF('入力'!$D96="",1000,'入力'!$D96),0)*IF('入力'!$D96="",1000,'入力'!$D96)=(AB$1-'入力'!$B96)),'入力'!$C96,0))</f>
        <v/>
      </c>
      <c r="AC35" s="27">
        <f>IF(('入力'!$C96="")+('入力'!$B96=""),0,IF((AC$1&gt;='入力'!$B96)*(AC$1&lt;=IF('入力'!$E96="",IF('入力'!$D96="",'入力'!$B96,9999),'入力'!$E96))*(ROUND((AC$1-'入力'!$B96)/IF('入力'!$D96="",1000,'入力'!$D96),0)*IF('入力'!$D96="",1000,'入力'!$D96)=(AC$1-'入力'!$B96)),'入力'!$C96,0))</f>
        <v/>
      </c>
      <c r="AD35" s="27">
        <f>IF(('入力'!$C96="")+('入力'!$B96=""),0,IF((AD$1&gt;='入力'!$B96)*(AD$1&lt;=IF('入力'!$E96="",IF('入力'!$D96="",'入力'!$B96,9999),'入力'!$E96))*(ROUND((AD$1-'入力'!$B96)/IF('入力'!$D96="",1000,'入力'!$D96),0)*IF('入力'!$D96="",1000,'入力'!$D96)=(AD$1-'入力'!$B96)),'入力'!$C96,0))</f>
        <v/>
      </c>
      <c r="AE35" s="27">
        <f>IF(('入力'!$C96="")+('入力'!$B96=""),0,IF((AE$1&gt;='入力'!$B96)*(AE$1&lt;=IF('入力'!$E96="",IF('入力'!$D96="",'入力'!$B96,9999),'入力'!$E96))*(ROUND((AE$1-'入力'!$B96)/IF('入力'!$D96="",1000,'入力'!$D96),0)*IF('入力'!$D96="",1000,'入力'!$D96)=(AE$1-'入力'!$B96)),'入力'!$C96,0))</f>
        <v/>
      </c>
      <c r="AF35" s="27">
        <f>IF(('入力'!$C96="")+('入力'!$B96=""),0,IF((AF$1&gt;='入力'!$B96)*(AF$1&lt;=IF('入力'!$E96="",IF('入力'!$D96="",'入力'!$B96,9999),'入力'!$E96))*(ROUND((AF$1-'入力'!$B96)/IF('入力'!$D96="",1000,'入力'!$D96),0)*IF('入力'!$D96="",1000,'入力'!$D96)=(AF$1-'入力'!$B96)),'入力'!$C96,0))</f>
        <v/>
      </c>
      <c r="AG35" s="27">
        <f>IF(('入力'!$C96="")+('入力'!$B96=""),0,IF((AG$1&gt;='入力'!$B96)*(AG$1&lt;=IF('入力'!$E96="",IF('入力'!$D96="",'入力'!$B96,9999),'入力'!$E96))*(ROUND((AG$1-'入力'!$B96)/IF('入力'!$D96="",1000,'入力'!$D96),0)*IF('入力'!$D96="",1000,'入力'!$D96)=(AG$1-'入力'!$B96)),'入力'!$C96,0))</f>
        <v/>
      </c>
      <c r="AH35" s="27">
        <f>IF(('入力'!$C96="")+('入力'!$B96=""),0,IF((AH$1&gt;='入力'!$B96)*(AH$1&lt;=IF('入力'!$E96="",IF('入力'!$D96="",'入力'!$B96,9999),'入力'!$E96))*(ROUND((AH$1-'入力'!$B96)/IF('入力'!$D96="",1000,'入力'!$D96),0)*IF('入力'!$D96="",1000,'入力'!$D96)=(AH$1-'入力'!$B96)),'入力'!$C96,0))</f>
        <v/>
      </c>
      <c r="AI35" s="27">
        <f>IF(('入力'!$C96="")+('入力'!$B96=""),0,IF((AI$1&gt;='入力'!$B96)*(AI$1&lt;=IF('入力'!$E96="",IF('入力'!$D96="",'入力'!$B96,9999),'入力'!$E96))*(ROUND((AI$1-'入力'!$B96)/IF('入力'!$D96="",1000,'入力'!$D96),0)*IF('入力'!$D96="",1000,'入力'!$D96)=(AI$1-'入力'!$B96)),'入力'!$C96,0))</f>
        <v/>
      </c>
      <c r="AJ35" s="27">
        <f>IF(('入力'!$C96="")+('入力'!$B96=""),0,IF((AJ$1&gt;='入力'!$B96)*(AJ$1&lt;=IF('入力'!$E96="",IF('入力'!$D96="",'入力'!$B96,9999),'入力'!$E96))*(ROUND((AJ$1-'入力'!$B96)/IF('入力'!$D96="",1000,'入力'!$D96),0)*IF('入力'!$D96="",1000,'入力'!$D96)=(AJ$1-'入力'!$B96)),'入力'!$C96,0))</f>
        <v/>
      </c>
      <c r="AK35" s="27">
        <f>IF(('入力'!$C96="")+('入力'!$B96=""),0,IF((AK$1&gt;='入力'!$B96)*(AK$1&lt;=IF('入力'!$E96="",IF('入力'!$D96="",'入力'!$B96,9999),'入力'!$E96))*(ROUND((AK$1-'入力'!$B96)/IF('入力'!$D96="",1000,'入力'!$D96),0)*IF('入力'!$D96="",1000,'入力'!$D96)=(AK$1-'入力'!$B96)),'入力'!$C96,0))</f>
        <v/>
      </c>
      <c r="AL35" s="27">
        <f>IF(('入力'!$C96="")+('入力'!$B96=""),0,IF((AL$1&gt;='入力'!$B96)*(AL$1&lt;=IF('入力'!$E96="",IF('入力'!$D96="",'入力'!$B96,9999),'入力'!$E96))*(ROUND((AL$1-'入力'!$B96)/IF('入力'!$D96="",1000,'入力'!$D96),0)*IF('入力'!$D96="",1000,'入力'!$D96)=(AL$1-'入力'!$B96)),'入力'!$C96,0))</f>
        <v/>
      </c>
      <c r="AM35" s="27">
        <f>IF(('入力'!$C96="")+('入力'!$B96=""),0,IF((AM$1&gt;='入力'!$B96)*(AM$1&lt;=IF('入力'!$E96="",IF('入力'!$D96="",'入力'!$B96,9999),'入力'!$E96))*(ROUND((AM$1-'入力'!$B96)/IF('入力'!$D96="",1000,'入力'!$D96),0)*IF('入力'!$D96="",1000,'入力'!$D96)=(AM$1-'入力'!$B96)),'入力'!$C96,0))</f>
        <v/>
      </c>
      <c r="AN35" s="27">
        <f>IF(('入力'!$C96="")+('入力'!$B96=""),0,IF((AN$1&gt;='入力'!$B96)*(AN$1&lt;=IF('入力'!$E96="",IF('入力'!$D96="",'入力'!$B96,9999),'入力'!$E96))*(ROUND((AN$1-'入力'!$B96)/IF('入力'!$D96="",1000,'入力'!$D96),0)*IF('入力'!$D96="",1000,'入力'!$D96)=(AN$1-'入力'!$B96)),'入力'!$C96,0))</f>
        <v/>
      </c>
      <c r="AO35" s="27">
        <f>IF(('入力'!$C96="")+('入力'!$B96=""),0,IF((AO$1&gt;='入力'!$B96)*(AO$1&lt;=IF('入力'!$E96="",IF('入力'!$D96="",'入力'!$B96,9999),'入力'!$E96))*(ROUND((AO$1-'入力'!$B96)/IF('入力'!$D96="",1000,'入力'!$D96),0)*IF('入力'!$D96="",1000,'入力'!$D96)=(AO$1-'入力'!$B96)),'入力'!$C96,0))</f>
        <v/>
      </c>
      <c r="AP35" s="27">
        <f>IF(('入力'!$C96="")+('入力'!$B96=""),0,IF((AP$1&gt;='入力'!$B96)*(AP$1&lt;=IF('入力'!$E96="",IF('入力'!$D96="",'入力'!$B96,9999),'入力'!$E96))*(ROUND((AP$1-'入力'!$B96)/IF('入力'!$D96="",1000,'入力'!$D96),0)*IF('入力'!$D96="",1000,'入力'!$D96)=(AP$1-'入力'!$B96)),'入力'!$C96,0))</f>
        <v/>
      </c>
      <c r="AQ35" s="27">
        <f>IF(('入力'!$C96="")+('入力'!$B96=""),0,IF((AQ$1&gt;='入力'!$B96)*(AQ$1&lt;=IF('入力'!$E96="",IF('入力'!$D96="",'入力'!$B96,9999),'入力'!$E96))*(ROUND((AQ$1-'入力'!$B96)/IF('入力'!$D96="",1000,'入力'!$D96),0)*IF('入力'!$D96="",1000,'入力'!$D96)=(AQ$1-'入力'!$B96)),'入力'!$C96,0))</f>
        <v/>
      </c>
      <c r="AR35" s="27">
        <f>IF(('入力'!$C96="")+('入力'!$B96=""),0,IF((AR$1&gt;='入力'!$B96)*(AR$1&lt;=IF('入力'!$E96="",IF('入力'!$D96="",'入力'!$B96,9999),'入力'!$E96))*(ROUND((AR$1-'入力'!$B96)/IF('入力'!$D96="",1000,'入力'!$D96),0)*IF('入力'!$D96="",1000,'入力'!$D96)=(AR$1-'入力'!$B96)),'入力'!$C96,0))</f>
        <v/>
      </c>
      <c r="AS35" s="27">
        <f>IF(('入力'!$C96="")+('入力'!$B96=""),0,IF((AS$1&gt;='入力'!$B96)*(AS$1&lt;=IF('入力'!$E96="",IF('入力'!$D96="",'入力'!$B96,9999),'入力'!$E96))*(ROUND((AS$1-'入力'!$B96)/IF('入力'!$D96="",1000,'入力'!$D96),0)*IF('入力'!$D96="",1000,'入力'!$D96)=(AS$1-'入力'!$B96)),'入力'!$C96,0))</f>
        <v/>
      </c>
      <c r="AT35" s="27">
        <f>IF(('入力'!$C96="")+('入力'!$B96=""),0,IF((AT$1&gt;='入力'!$B96)*(AT$1&lt;=IF('入力'!$E96="",IF('入力'!$D96="",'入力'!$B96,9999),'入力'!$E96))*(ROUND((AT$1-'入力'!$B96)/IF('入力'!$D96="",1000,'入力'!$D96),0)*IF('入力'!$D96="",1000,'入力'!$D96)=(AT$1-'入力'!$B96)),'入力'!$C96,0))</f>
        <v/>
      </c>
      <c r="AU35" s="27">
        <f>IF(('入力'!$C96="")+('入力'!$B96=""),0,IF((AU$1&gt;='入力'!$B96)*(AU$1&lt;=IF('入力'!$E96="",IF('入力'!$D96="",'入力'!$B96,9999),'入力'!$E96))*(ROUND((AU$1-'入力'!$B96)/IF('入力'!$D96="",1000,'入力'!$D96),0)*IF('入力'!$D96="",1000,'入力'!$D96)=(AU$1-'入力'!$B96)),'入力'!$C96,0))</f>
        <v/>
      </c>
      <c r="AV35" s="27">
        <f>IF(('入力'!$C96="")+('入力'!$B96=""),0,IF((AV$1&gt;='入力'!$B96)*(AV$1&lt;=IF('入力'!$E96="",IF('入力'!$D96="",'入力'!$B96,9999),'入力'!$E96))*(ROUND((AV$1-'入力'!$B96)/IF('入力'!$D96="",1000,'入力'!$D96),0)*IF('入力'!$D96="",1000,'入力'!$D96)=(AV$1-'入力'!$B96)),'入力'!$C96,0))</f>
        <v/>
      </c>
      <c r="AW35" s="27">
        <f>IF(('入力'!$C96="")+('入力'!$B96=""),0,IF((AW$1&gt;='入力'!$B96)*(AW$1&lt;=IF('入力'!$E96="",IF('入力'!$D96="",'入力'!$B96,9999),'入力'!$E96))*(ROUND((AW$1-'入力'!$B96)/IF('入力'!$D96="",1000,'入力'!$D96),0)*IF('入力'!$D96="",1000,'入力'!$D96)=(AW$1-'入力'!$B96)),'入力'!$C96,0))</f>
        <v/>
      </c>
      <c r="AX35" s="27">
        <f>IF(('入力'!$C96="")+('入力'!$B96=""),0,IF((AX$1&gt;='入力'!$B96)*(AX$1&lt;=IF('入力'!$E96="",IF('入力'!$D96="",'入力'!$B96,9999),'入力'!$E96))*(ROUND((AX$1-'入力'!$B96)/IF('入力'!$D96="",1000,'入力'!$D96),0)*IF('入力'!$D96="",1000,'入力'!$D96)=(AX$1-'入力'!$B96)),'入力'!$C96,0))</f>
        <v/>
      </c>
      <c r="AY35" s="27">
        <f>IF(('入力'!$C96="")+('入力'!$B96=""),0,IF((AY$1&gt;='入力'!$B96)*(AY$1&lt;=IF('入力'!$E96="",IF('入力'!$D96="",'入力'!$B96,9999),'入力'!$E96))*(ROUND((AY$1-'入力'!$B96)/IF('入力'!$D96="",1000,'入力'!$D96),0)*IF('入力'!$D96="",1000,'入力'!$D96)=(AY$1-'入力'!$B96)),'入力'!$C96,0))</f>
        <v/>
      </c>
      <c r="AZ35" s="27">
        <f>IF(('入力'!$C96="")+('入力'!$B96=""),0,IF((AZ$1&gt;='入力'!$B96)*(AZ$1&lt;=IF('入力'!$E96="",IF('入力'!$D96="",'入力'!$B96,9999),'入力'!$E96))*(ROUND((AZ$1-'入力'!$B96)/IF('入力'!$D96="",1000,'入力'!$D96),0)*IF('入力'!$D96="",1000,'入力'!$D96)=(AZ$1-'入力'!$B96)),'入力'!$C96,0))</f>
        <v/>
      </c>
      <c r="BA35" s="27">
        <f>IF(('入力'!$C96="")+('入力'!$B96=""),0,IF((BA$1&gt;='入力'!$B96)*(BA$1&lt;=IF('入力'!$E96="",IF('入力'!$D96="",'入力'!$B96,9999),'入力'!$E96))*(ROUND((BA$1-'入力'!$B96)/IF('入力'!$D96="",1000,'入力'!$D96),0)*IF('入力'!$D96="",1000,'入力'!$D96)=(BA$1-'入力'!$B96)),'入力'!$C96,0))</f>
        <v/>
      </c>
      <c r="BB35" s="27">
        <f>IF(('入力'!$C96="")+('入力'!$B96=""),0,IF((BB$1&gt;='入力'!$B96)*(BB$1&lt;=IF('入力'!$E96="",IF('入力'!$D96="",'入力'!$B96,9999),'入力'!$E96))*(ROUND((BB$1-'入力'!$B96)/IF('入力'!$D96="",1000,'入力'!$D96),0)*IF('入力'!$D96="",1000,'入力'!$D96)=(BB$1-'入力'!$B96)),'入力'!$C96,0))</f>
        <v/>
      </c>
      <c r="BC35" s="27">
        <f>IF(('入力'!$C96="")+('入力'!$B96=""),0,IF((BC$1&gt;='入力'!$B96)*(BC$1&lt;=IF('入力'!$E96="",IF('入力'!$D96="",'入力'!$B96,9999),'入力'!$E96))*(ROUND((BC$1-'入力'!$B96)/IF('入力'!$D96="",1000,'入力'!$D96),0)*IF('入力'!$D96="",1000,'入力'!$D96)=(BC$1-'入力'!$B96)),'入力'!$C96,0))</f>
        <v/>
      </c>
      <c r="BD35" s="27">
        <f>IF(('入力'!$C96="")+('入力'!$B96=""),0,IF((BD$1&gt;='入力'!$B96)*(BD$1&lt;=IF('入力'!$E96="",IF('入力'!$D96="",'入力'!$B96,9999),'入力'!$E96))*(ROUND((BD$1-'入力'!$B96)/IF('入力'!$D96="",1000,'入力'!$D96),0)*IF('入力'!$D96="",1000,'入力'!$D96)=(BD$1-'入力'!$B96)),'入力'!$C96,0))</f>
        <v/>
      </c>
      <c r="BE35" s="27">
        <f>IF(('入力'!$C96="")+('入力'!$B96=""),0,IF((BE$1&gt;='入力'!$B96)*(BE$1&lt;=IF('入力'!$E96="",IF('入力'!$D96="",'入力'!$B96,9999),'入力'!$E96))*(ROUND((BE$1-'入力'!$B96)/IF('入力'!$D96="",1000,'入力'!$D96),0)*IF('入力'!$D96="",1000,'入力'!$D96)=(BE$1-'入力'!$B96)),'入力'!$C96,0))</f>
        <v/>
      </c>
      <c r="BF35" s="27">
        <f>IF(('入力'!$C96="")+('入力'!$B96=""),0,IF((BF$1&gt;='入力'!$B96)*(BF$1&lt;=IF('入力'!$E96="",IF('入力'!$D96="",'入力'!$B96,9999),'入力'!$E96))*(ROUND((BF$1-'入力'!$B96)/IF('入力'!$D96="",1000,'入力'!$D96),0)*IF('入力'!$D96="",1000,'入力'!$D96)=(BF$1-'入力'!$B96)),'入力'!$C96,0))</f>
        <v/>
      </c>
      <c r="BG35" s="27">
        <f>IF(('入力'!$C96="")+('入力'!$B96=""),0,IF((BG$1&gt;='入力'!$B96)*(BG$1&lt;=IF('入力'!$E96="",IF('入力'!$D96="",'入力'!$B96,9999),'入力'!$E96))*(ROUND((BG$1-'入力'!$B96)/IF('入力'!$D96="",1000,'入力'!$D96),0)*IF('入力'!$D96="",1000,'入力'!$D96)=(BG$1-'入力'!$B96)),'入力'!$C96,0))</f>
        <v/>
      </c>
      <c r="BH35" s="27">
        <f>IF(('入力'!$C96="")+('入力'!$B96=""),0,IF((BH$1&gt;='入力'!$B96)*(BH$1&lt;=IF('入力'!$E96="",IF('入力'!$D96="",'入力'!$B96,9999),'入力'!$E96))*(ROUND((BH$1-'入力'!$B96)/IF('入力'!$D96="",1000,'入力'!$D96),0)*IF('入力'!$D96="",1000,'入力'!$D96)=(BH$1-'入力'!$B96)),'入力'!$C96,0))</f>
        <v/>
      </c>
      <c r="BI35" s="27">
        <f>IF(('入力'!$C96="")+('入力'!$B96=""),0,IF((BI$1&gt;='入力'!$B96)*(BI$1&lt;=IF('入力'!$E96="",IF('入力'!$D96="",'入力'!$B96,9999),'入力'!$E96))*(ROUND((BI$1-'入力'!$B96)/IF('入力'!$D96="",1000,'入力'!$D96),0)*IF('入力'!$D96="",1000,'入力'!$D96)=(BI$1-'入力'!$B96)),'入力'!$C96,0))</f>
        <v/>
      </c>
      <c r="BJ35" s="27">
        <f>IF(('入力'!$C96="")+('入力'!$B96=""),0,IF((BJ$1&gt;='入力'!$B96)*(BJ$1&lt;=IF('入力'!$E96="",IF('入力'!$D96="",'入力'!$B96,9999),'入力'!$E96))*(ROUND((BJ$1-'入力'!$B96)/IF('入力'!$D96="",1000,'入力'!$D96),0)*IF('入力'!$D96="",1000,'入力'!$D96)=(BJ$1-'入力'!$B96)),'入力'!$C96,0))</f>
        <v/>
      </c>
      <c r="BK35" s="27">
        <f>IF(('入力'!$C96="")+('入力'!$B96=""),0,IF((BK$1&gt;='入力'!$B96)*(BK$1&lt;=IF('入力'!$E96="",IF('入力'!$D96="",'入力'!$B96,9999),'入力'!$E96))*(ROUND((BK$1-'入力'!$B96)/IF('入力'!$D96="",1000,'入力'!$D96),0)*IF('入力'!$D96="",1000,'入力'!$D96)=(BK$1-'入力'!$B96)),'入力'!$C96,0))</f>
        <v/>
      </c>
      <c r="BL35" s="27">
        <f>IF(('入力'!$C96="")+('入力'!$B96=""),0,IF((BL$1&gt;='入力'!$B96)*(BL$1&lt;=IF('入力'!$E96="",IF('入力'!$D96="",'入力'!$B96,9999),'入力'!$E96))*(ROUND((BL$1-'入力'!$B96)/IF('入力'!$D96="",1000,'入力'!$D96),0)*IF('入力'!$D96="",1000,'入力'!$D96)=(BL$1-'入力'!$B96)),'入力'!$C96,0))</f>
        <v/>
      </c>
      <c r="BM35" s="27">
        <f>IF(('入力'!$C96="")+('入力'!$B96=""),0,IF((BM$1&gt;='入力'!$B96)*(BM$1&lt;=IF('入力'!$E96="",IF('入力'!$D96="",'入力'!$B96,9999),'入力'!$E96))*(ROUND((BM$1-'入力'!$B96)/IF('入力'!$D96="",1000,'入力'!$D96),0)*IF('入力'!$D96="",1000,'入力'!$D96)=(BM$1-'入力'!$B96)),'入力'!$C96,0))</f>
        <v/>
      </c>
      <c r="BN35" s="27">
        <f>IF(('入力'!$C96="")+('入力'!$B96=""),0,IF((BN$1&gt;='入力'!$B96)*(BN$1&lt;=IF('入力'!$E96="",IF('入力'!$D96="",'入力'!$B96,9999),'入力'!$E96))*(ROUND((BN$1-'入力'!$B96)/IF('入力'!$D96="",1000,'入力'!$D96),0)*IF('入力'!$D96="",1000,'入力'!$D96)=(BN$1-'入力'!$B96)),'入力'!$C96,0))</f>
        <v/>
      </c>
      <c r="BO35" s="27">
        <f>IF(('入力'!$C96="")+('入力'!$B96=""),0,IF((BO$1&gt;='入力'!$B96)*(BO$1&lt;=IF('入力'!$E96="",IF('入力'!$D96="",'入力'!$B96,9999),'入力'!$E96))*(ROUND((BO$1-'入力'!$B96)/IF('入力'!$D96="",1000,'入力'!$D96),0)*IF('入力'!$D96="",1000,'入力'!$D96)=(BO$1-'入力'!$B96)),'入力'!$C96,0))</f>
        <v/>
      </c>
    </row>
    <row r="36">
      <c r="A36" s="5" t="inlineStr">
        <is>
          <t>大きな出費 4</t>
        </is>
      </c>
      <c r="B36" s="27">
        <f>IF(('入力'!$C97="")+('入力'!$B97=""),0,IF((B$1&gt;='入力'!$B97)*(B$1&lt;=IF('入力'!$E97="",IF('入力'!$D97="",'入力'!$B97,9999),'入力'!$E97))*(ROUND((B$1-'入力'!$B97)/IF('入力'!$D97="",1000,'入力'!$D97),0)*IF('入力'!$D97="",1000,'入力'!$D97)=(B$1-'入力'!$B97)),'入力'!$C97,0))</f>
        <v/>
      </c>
      <c r="C36" s="27">
        <f>IF(('入力'!$C97="")+('入力'!$B97=""),0,IF((C$1&gt;='入力'!$B97)*(C$1&lt;=IF('入力'!$E97="",IF('入力'!$D97="",'入力'!$B97,9999),'入力'!$E97))*(ROUND((C$1-'入力'!$B97)/IF('入力'!$D97="",1000,'入力'!$D97),0)*IF('入力'!$D97="",1000,'入力'!$D97)=(C$1-'入力'!$B97)),'入力'!$C97,0))</f>
        <v/>
      </c>
      <c r="D36" s="27">
        <f>IF(('入力'!$C97="")+('入力'!$B97=""),0,IF((D$1&gt;='入力'!$B97)*(D$1&lt;=IF('入力'!$E97="",IF('入力'!$D97="",'入力'!$B97,9999),'入力'!$E97))*(ROUND((D$1-'入力'!$B97)/IF('入力'!$D97="",1000,'入力'!$D97),0)*IF('入力'!$D97="",1000,'入力'!$D97)=(D$1-'入力'!$B97)),'入力'!$C97,0))</f>
        <v/>
      </c>
      <c r="E36" s="27">
        <f>IF(('入力'!$C97="")+('入力'!$B97=""),0,IF((E$1&gt;='入力'!$B97)*(E$1&lt;=IF('入力'!$E97="",IF('入力'!$D97="",'入力'!$B97,9999),'入力'!$E97))*(ROUND((E$1-'入力'!$B97)/IF('入力'!$D97="",1000,'入力'!$D97),0)*IF('入力'!$D97="",1000,'入力'!$D97)=(E$1-'入力'!$B97)),'入力'!$C97,0))</f>
        <v/>
      </c>
      <c r="F36" s="27">
        <f>IF(('入力'!$C97="")+('入力'!$B97=""),0,IF((F$1&gt;='入力'!$B97)*(F$1&lt;=IF('入力'!$E97="",IF('入力'!$D97="",'入力'!$B97,9999),'入力'!$E97))*(ROUND((F$1-'入力'!$B97)/IF('入力'!$D97="",1000,'入力'!$D97),0)*IF('入力'!$D97="",1000,'入力'!$D97)=(F$1-'入力'!$B97)),'入力'!$C97,0))</f>
        <v/>
      </c>
      <c r="G36" s="27">
        <f>IF(('入力'!$C97="")+('入力'!$B97=""),0,IF((G$1&gt;='入力'!$B97)*(G$1&lt;=IF('入力'!$E97="",IF('入力'!$D97="",'入力'!$B97,9999),'入力'!$E97))*(ROUND((G$1-'入力'!$B97)/IF('入力'!$D97="",1000,'入力'!$D97),0)*IF('入力'!$D97="",1000,'入力'!$D97)=(G$1-'入力'!$B97)),'入力'!$C97,0))</f>
        <v/>
      </c>
      <c r="H36" s="27">
        <f>IF(('入力'!$C97="")+('入力'!$B97=""),0,IF((H$1&gt;='入力'!$B97)*(H$1&lt;=IF('入力'!$E97="",IF('入力'!$D97="",'入力'!$B97,9999),'入力'!$E97))*(ROUND((H$1-'入力'!$B97)/IF('入力'!$D97="",1000,'入力'!$D97),0)*IF('入力'!$D97="",1000,'入力'!$D97)=(H$1-'入力'!$B97)),'入力'!$C97,0))</f>
        <v/>
      </c>
      <c r="I36" s="27">
        <f>IF(('入力'!$C97="")+('入力'!$B97=""),0,IF((I$1&gt;='入力'!$B97)*(I$1&lt;=IF('入力'!$E97="",IF('入力'!$D97="",'入力'!$B97,9999),'入力'!$E97))*(ROUND((I$1-'入力'!$B97)/IF('入力'!$D97="",1000,'入力'!$D97),0)*IF('入力'!$D97="",1000,'入力'!$D97)=(I$1-'入力'!$B97)),'入力'!$C97,0))</f>
        <v/>
      </c>
      <c r="J36" s="27">
        <f>IF(('入力'!$C97="")+('入力'!$B97=""),0,IF((J$1&gt;='入力'!$B97)*(J$1&lt;=IF('入力'!$E97="",IF('入力'!$D97="",'入力'!$B97,9999),'入力'!$E97))*(ROUND((J$1-'入力'!$B97)/IF('入力'!$D97="",1000,'入力'!$D97),0)*IF('入力'!$D97="",1000,'入力'!$D97)=(J$1-'入力'!$B97)),'入力'!$C97,0))</f>
        <v/>
      </c>
      <c r="K36" s="27">
        <f>IF(('入力'!$C97="")+('入力'!$B97=""),0,IF((K$1&gt;='入力'!$B97)*(K$1&lt;=IF('入力'!$E97="",IF('入力'!$D97="",'入力'!$B97,9999),'入力'!$E97))*(ROUND((K$1-'入力'!$B97)/IF('入力'!$D97="",1000,'入力'!$D97),0)*IF('入力'!$D97="",1000,'入力'!$D97)=(K$1-'入力'!$B97)),'入力'!$C97,0))</f>
        <v/>
      </c>
      <c r="L36" s="27">
        <f>IF(('入力'!$C97="")+('入力'!$B97=""),0,IF((L$1&gt;='入力'!$B97)*(L$1&lt;=IF('入力'!$E97="",IF('入力'!$D97="",'入力'!$B97,9999),'入力'!$E97))*(ROUND((L$1-'入力'!$B97)/IF('入力'!$D97="",1000,'入力'!$D97),0)*IF('入力'!$D97="",1000,'入力'!$D97)=(L$1-'入力'!$B97)),'入力'!$C97,0))</f>
        <v/>
      </c>
      <c r="M36" s="27">
        <f>IF(('入力'!$C97="")+('入力'!$B97=""),0,IF((M$1&gt;='入力'!$B97)*(M$1&lt;=IF('入力'!$E97="",IF('入力'!$D97="",'入力'!$B97,9999),'入力'!$E97))*(ROUND((M$1-'入力'!$B97)/IF('入力'!$D97="",1000,'入力'!$D97),0)*IF('入力'!$D97="",1000,'入力'!$D97)=(M$1-'入力'!$B97)),'入力'!$C97,0))</f>
        <v/>
      </c>
      <c r="N36" s="27">
        <f>IF(('入力'!$C97="")+('入力'!$B97=""),0,IF((N$1&gt;='入力'!$B97)*(N$1&lt;=IF('入力'!$E97="",IF('入力'!$D97="",'入力'!$B97,9999),'入力'!$E97))*(ROUND((N$1-'入力'!$B97)/IF('入力'!$D97="",1000,'入力'!$D97),0)*IF('入力'!$D97="",1000,'入力'!$D97)=(N$1-'入力'!$B97)),'入力'!$C97,0))</f>
        <v/>
      </c>
      <c r="O36" s="27">
        <f>IF(('入力'!$C97="")+('入力'!$B97=""),0,IF((O$1&gt;='入力'!$B97)*(O$1&lt;=IF('入力'!$E97="",IF('入力'!$D97="",'入力'!$B97,9999),'入力'!$E97))*(ROUND((O$1-'入力'!$B97)/IF('入力'!$D97="",1000,'入力'!$D97),0)*IF('入力'!$D97="",1000,'入力'!$D97)=(O$1-'入力'!$B97)),'入力'!$C97,0))</f>
        <v/>
      </c>
      <c r="P36" s="27">
        <f>IF(('入力'!$C97="")+('入力'!$B97=""),0,IF((P$1&gt;='入力'!$B97)*(P$1&lt;=IF('入力'!$E97="",IF('入力'!$D97="",'入力'!$B97,9999),'入力'!$E97))*(ROUND((P$1-'入力'!$B97)/IF('入力'!$D97="",1000,'入力'!$D97),0)*IF('入力'!$D97="",1000,'入力'!$D97)=(P$1-'入力'!$B97)),'入力'!$C97,0))</f>
        <v/>
      </c>
      <c r="Q36" s="27">
        <f>IF(('入力'!$C97="")+('入力'!$B97=""),0,IF((Q$1&gt;='入力'!$B97)*(Q$1&lt;=IF('入力'!$E97="",IF('入力'!$D97="",'入力'!$B97,9999),'入力'!$E97))*(ROUND((Q$1-'入力'!$B97)/IF('入力'!$D97="",1000,'入力'!$D97),0)*IF('入力'!$D97="",1000,'入力'!$D97)=(Q$1-'入力'!$B97)),'入力'!$C97,0))</f>
        <v/>
      </c>
      <c r="R36" s="27">
        <f>IF(('入力'!$C97="")+('入力'!$B97=""),0,IF((R$1&gt;='入力'!$B97)*(R$1&lt;=IF('入力'!$E97="",IF('入力'!$D97="",'入力'!$B97,9999),'入力'!$E97))*(ROUND((R$1-'入力'!$B97)/IF('入力'!$D97="",1000,'入力'!$D97),0)*IF('入力'!$D97="",1000,'入力'!$D97)=(R$1-'入力'!$B97)),'入力'!$C97,0))</f>
        <v/>
      </c>
      <c r="S36" s="27">
        <f>IF(('入力'!$C97="")+('入力'!$B97=""),0,IF((S$1&gt;='入力'!$B97)*(S$1&lt;=IF('入力'!$E97="",IF('入力'!$D97="",'入力'!$B97,9999),'入力'!$E97))*(ROUND((S$1-'入力'!$B97)/IF('入力'!$D97="",1000,'入力'!$D97),0)*IF('入力'!$D97="",1000,'入力'!$D97)=(S$1-'入力'!$B97)),'入力'!$C97,0))</f>
        <v/>
      </c>
      <c r="T36" s="27">
        <f>IF(('入力'!$C97="")+('入力'!$B97=""),0,IF((T$1&gt;='入力'!$B97)*(T$1&lt;=IF('入力'!$E97="",IF('入力'!$D97="",'入力'!$B97,9999),'入力'!$E97))*(ROUND((T$1-'入力'!$B97)/IF('入力'!$D97="",1000,'入力'!$D97),0)*IF('入力'!$D97="",1000,'入力'!$D97)=(T$1-'入力'!$B97)),'入力'!$C97,0))</f>
        <v/>
      </c>
      <c r="U36" s="27">
        <f>IF(('入力'!$C97="")+('入力'!$B97=""),0,IF((U$1&gt;='入力'!$B97)*(U$1&lt;=IF('入力'!$E97="",IF('入力'!$D97="",'入力'!$B97,9999),'入力'!$E97))*(ROUND((U$1-'入力'!$B97)/IF('入力'!$D97="",1000,'入力'!$D97),0)*IF('入力'!$D97="",1000,'入力'!$D97)=(U$1-'入力'!$B97)),'入力'!$C97,0))</f>
        <v/>
      </c>
      <c r="V36" s="27">
        <f>IF(('入力'!$C97="")+('入力'!$B97=""),0,IF((V$1&gt;='入力'!$B97)*(V$1&lt;=IF('入力'!$E97="",IF('入力'!$D97="",'入力'!$B97,9999),'入力'!$E97))*(ROUND((V$1-'入力'!$B97)/IF('入力'!$D97="",1000,'入力'!$D97),0)*IF('入力'!$D97="",1000,'入力'!$D97)=(V$1-'入力'!$B97)),'入力'!$C97,0))</f>
        <v/>
      </c>
      <c r="W36" s="27">
        <f>IF(('入力'!$C97="")+('入力'!$B97=""),0,IF((W$1&gt;='入力'!$B97)*(W$1&lt;=IF('入力'!$E97="",IF('入力'!$D97="",'入力'!$B97,9999),'入力'!$E97))*(ROUND((W$1-'入力'!$B97)/IF('入力'!$D97="",1000,'入力'!$D97),0)*IF('入力'!$D97="",1000,'入力'!$D97)=(W$1-'入力'!$B97)),'入力'!$C97,0))</f>
        <v/>
      </c>
      <c r="X36" s="27">
        <f>IF(('入力'!$C97="")+('入力'!$B97=""),0,IF((X$1&gt;='入力'!$B97)*(X$1&lt;=IF('入力'!$E97="",IF('入力'!$D97="",'入力'!$B97,9999),'入力'!$E97))*(ROUND((X$1-'入力'!$B97)/IF('入力'!$D97="",1000,'入力'!$D97),0)*IF('入力'!$D97="",1000,'入力'!$D97)=(X$1-'入力'!$B97)),'入力'!$C97,0))</f>
        <v/>
      </c>
      <c r="Y36" s="27">
        <f>IF(('入力'!$C97="")+('入力'!$B97=""),0,IF((Y$1&gt;='入力'!$B97)*(Y$1&lt;=IF('入力'!$E97="",IF('入力'!$D97="",'入力'!$B97,9999),'入力'!$E97))*(ROUND((Y$1-'入力'!$B97)/IF('入力'!$D97="",1000,'入力'!$D97),0)*IF('入力'!$D97="",1000,'入力'!$D97)=(Y$1-'入力'!$B97)),'入力'!$C97,0))</f>
        <v/>
      </c>
      <c r="Z36" s="27">
        <f>IF(('入力'!$C97="")+('入力'!$B97=""),0,IF((Z$1&gt;='入力'!$B97)*(Z$1&lt;=IF('入力'!$E97="",IF('入力'!$D97="",'入力'!$B97,9999),'入力'!$E97))*(ROUND((Z$1-'入力'!$B97)/IF('入力'!$D97="",1000,'入力'!$D97),0)*IF('入力'!$D97="",1000,'入力'!$D97)=(Z$1-'入力'!$B97)),'入力'!$C97,0))</f>
        <v/>
      </c>
      <c r="AA36" s="27">
        <f>IF(('入力'!$C97="")+('入力'!$B97=""),0,IF((AA$1&gt;='入力'!$B97)*(AA$1&lt;=IF('入力'!$E97="",IF('入力'!$D97="",'入力'!$B97,9999),'入力'!$E97))*(ROUND((AA$1-'入力'!$B97)/IF('入力'!$D97="",1000,'入力'!$D97),0)*IF('入力'!$D97="",1000,'入力'!$D97)=(AA$1-'入力'!$B97)),'入力'!$C97,0))</f>
        <v/>
      </c>
      <c r="AB36" s="27">
        <f>IF(('入力'!$C97="")+('入力'!$B97=""),0,IF((AB$1&gt;='入力'!$B97)*(AB$1&lt;=IF('入力'!$E97="",IF('入力'!$D97="",'入力'!$B97,9999),'入力'!$E97))*(ROUND((AB$1-'入力'!$B97)/IF('入力'!$D97="",1000,'入力'!$D97),0)*IF('入力'!$D97="",1000,'入力'!$D97)=(AB$1-'入力'!$B97)),'入力'!$C97,0))</f>
        <v/>
      </c>
      <c r="AC36" s="27">
        <f>IF(('入力'!$C97="")+('入力'!$B97=""),0,IF((AC$1&gt;='入力'!$B97)*(AC$1&lt;=IF('入力'!$E97="",IF('入力'!$D97="",'入力'!$B97,9999),'入力'!$E97))*(ROUND((AC$1-'入力'!$B97)/IF('入力'!$D97="",1000,'入力'!$D97),0)*IF('入力'!$D97="",1000,'入力'!$D97)=(AC$1-'入力'!$B97)),'入力'!$C97,0))</f>
        <v/>
      </c>
      <c r="AD36" s="27">
        <f>IF(('入力'!$C97="")+('入力'!$B97=""),0,IF((AD$1&gt;='入力'!$B97)*(AD$1&lt;=IF('入力'!$E97="",IF('入力'!$D97="",'入力'!$B97,9999),'入力'!$E97))*(ROUND((AD$1-'入力'!$B97)/IF('入力'!$D97="",1000,'入力'!$D97),0)*IF('入力'!$D97="",1000,'入力'!$D97)=(AD$1-'入力'!$B97)),'入力'!$C97,0))</f>
        <v/>
      </c>
      <c r="AE36" s="27">
        <f>IF(('入力'!$C97="")+('入力'!$B97=""),0,IF((AE$1&gt;='入力'!$B97)*(AE$1&lt;=IF('入力'!$E97="",IF('入力'!$D97="",'入力'!$B97,9999),'入力'!$E97))*(ROUND((AE$1-'入力'!$B97)/IF('入力'!$D97="",1000,'入力'!$D97),0)*IF('入力'!$D97="",1000,'入力'!$D97)=(AE$1-'入力'!$B97)),'入力'!$C97,0))</f>
        <v/>
      </c>
      <c r="AF36" s="27">
        <f>IF(('入力'!$C97="")+('入力'!$B97=""),0,IF((AF$1&gt;='入力'!$B97)*(AF$1&lt;=IF('入力'!$E97="",IF('入力'!$D97="",'入力'!$B97,9999),'入力'!$E97))*(ROUND((AF$1-'入力'!$B97)/IF('入力'!$D97="",1000,'入力'!$D97),0)*IF('入力'!$D97="",1000,'入力'!$D97)=(AF$1-'入力'!$B97)),'入力'!$C97,0))</f>
        <v/>
      </c>
      <c r="AG36" s="27">
        <f>IF(('入力'!$C97="")+('入力'!$B97=""),0,IF((AG$1&gt;='入力'!$B97)*(AG$1&lt;=IF('入力'!$E97="",IF('入力'!$D97="",'入力'!$B97,9999),'入力'!$E97))*(ROUND((AG$1-'入力'!$B97)/IF('入力'!$D97="",1000,'入力'!$D97),0)*IF('入力'!$D97="",1000,'入力'!$D97)=(AG$1-'入力'!$B97)),'入力'!$C97,0))</f>
        <v/>
      </c>
      <c r="AH36" s="27">
        <f>IF(('入力'!$C97="")+('入力'!$B97=""),0,IF((AH$1&gt;='入力'!$B97)*(AH$1&lt;=IF('入力'!$E97="",IF('入力'!$D97="",'入力'!$B97,9999),'入力'!$E97))*(ROUND((AH$1-'入力'!$B97)/IF('入力'!$D97="",1000,'入力'!$D97),0)*IF('入力'!$D97="",1000,'入力'!$D97)=(AH$1-'入力'!$B97)),'入力'!$C97,0))</f>
        <v/>
      </c>
      <c r="AI36" s="27">
        <f>IF(('入力'!$C97="")+('入力'!$B97=""),0,IF((AI$1&gt;='入力'!$B97)*(AI$1&lt;=IF('入力'!$E97="",IF('入力'!$D97="",'入力'!$B97,9999),'入力'!$E97))*(ROUND((AI$1-'入力'!$B97)/IF('入力'!$D97="",1000,'入力'!$D97),0)*IF('入力'!$D97="",1000,'入力'!$D97)=(AI$1-'入力'!$B97)),'入力'!$C97,0))</f>
        <v/>
      </c>
      <c r="AJ36" s="27">
        <f>IF(('入力'!$C97="")+('入力'!$B97=""),0,IF((AJ$1&gt;='入力'!$B97)*(AJ$1&lt;=IF('入力'!$E97="",IF('入力'!$D97="",'入力'!$B97,9999),'入力'!$E97))*(ROUND((AJ$1-'入力'!$B97)/IF('入力'!$D97="",1000,'入力'!$D97),0)*IF('入力'!$D97="",1000,'入力'!$D97)=(AJ$1-'入力'!$B97)),'入力'!$C97,0))</f>
        <v/>
      </c>
      <c r="AK36" s="27">
        <f>IF(('入力'!$C97="")+('入力'!$B97=""),0,IF((AK$1&gt;='入力'!$B97)*(AK$1&lt;=IF('入力'!$E97="",IF('入力'!$D97="",'入力'!$B97,9999),'入力'!$E97))*(ROUND((AK$1-'入力'!$B97)/IF('入力'!$D97="",1000,'入力'!$D97),0)*IF('入力'!$D97="",1000,'入力'!$D97)=(AK$1-'入力'!$B97)),'入力'!$C97,0))</f>
        <v/>
      </c>
      <c r="AL36" s="27">
        <f>IF(('入力'!$C97="")+('入力'!$B97=""),0,IF((AL$1&gt;='入力'!$B97)*(AL$1&lt;=IF('入力'!$E97="",IF('入力'!$D97="",'入力'!$B97,9999),'入力'!$E97))*(ROUND((AL$1-'入力'!$B97)/IF('入力'!$D97="",1000,'入力'!$D97),0)*IF('入力'!$D97="",1000,'入力'!$D97)=(AL$1-'入力'!$B97)),'入力'!$C97,0))</f>
        <v/>
      </c>
      <c r="AM36" s="27">
        <f>IF(('入力'!$C97="")+('入力'!$B97=""),0,IF((AM$1&gt;='入力'!$B97)*(AM$1&lt;=IF('入力'!$E97="",IF('入力'!$D97="",'入力'!$B97,9999),'入力'!$E97))*(ROUND((AM$1-'入力'!$B97)/IF('入力'!$D97="",1000,'入力'!$D97),0)*IF('入力'!$D97="",1000,'入力'!$D97)=(AM$1-'入力'!$B97)),'入力'!$C97,0))</f>
        <v/>
      </c>
      <c r="AN36" s="27">
        <f>IF(('入力'!$C97="")+('入力'!$B97=""),0,IF((AN$1&gt;='入力'!$B97)*(AN$1&lt;=IF('入力'!$E97="",IF('入力'!$D97="",'入力'!$B97,9999),'入力'!$E97))*(ROUND((AN$1-'入力'!$B97)/IF('入力'!$D97="",1000,'入力'!$D97),0)*IF('入力'!$D97="",1000,'入力'!$D97)=(AN$1-'入力'!$B97)),'入力'!$C97,0))</f>
        <v/>
      </c>
      <c r="AO36" s="27">
        <f>IF(('入力'!$C97="")+('入力'!$B97=""),0,IF((AO$1&gt;='入力'!$B97)*(AO$1&lt;=IF('入力'!$E97="",IF('入力'!$D97="",'入力'!$B97,9999),'入力'!$E97))*(ROUND((AO$1-'入力'!$B97)/IF('入力'!$D97="",1000,'入力'!$D97),0)*IF('入力'!$D97="",1000,'入力'!$D97)=(AO$1-'入力'!$B97)),'入力'!$C97,0))</f>
        <v/>
      </c>
      <c r="AP36" s="27">
        <f>IF(('入力'!$C97="")+('入力'!$B97=""),0,IF((AP$1&gt;='入力'!$B97)*(AP$1&lt;=IF('入力'!$E97="",IF('入力'!$D97="",'入力'!$B97,9999),'入力'!$E97))*(ROUND((AP$1-'入力'!$B97)/IF('入力'!$D97="",1000,'入力'!$D97),0)*IF('入力'!$D97="",1000,'入力'!$D97)=(AP$1-'入力'!$B97)),'入力'!$C97,0))</f>
        <v/>
      </c>
      <c r="AQ36" s="27">
        <f>IF(('入力'!$C97="")+('入力'!$B97=""),0,IF((AQ$1&gt;='入力'!$B97)*(AQ$1&lt;=IF('入力'!$E97="",IF('入力'!$D97="",'入力'!$B97,9999),'入力'!$E97))*(ROUND((AQ$1-'入力'!$B97)/IF('入力'!$D97="",1000,'入力'!$D97),0)*IF('入力'!$D97="",1000,'入力'!$D97)=(AQ$1-'入力'!$B97)),'入力'!$C97,0))</f>
        <v/>
      </c>
      <c r="AR36" s="27">
        <f>IF(('入力'!$C97="")+('入力'!$B97=""),0,IF((AR$1&gt;='入力'!$B97)*(AR$1&lt;=IF('入力'!$E97="",IF('入力'!$D97="",'入力'!$B97,9999),'入力'!$E97))*(ROUND((AR$1-'入力'!$B97)/IF('入力'!$D97="",1000,'入力'!$D97),0)*IF('入力'!$D97="",1000,'入力'!$D97)=(AR$1-'入力'!$B97)),'入力'!$C97,0))</f>
        <v/>
      </c>
      <c r="AS36" s="27">
        <f>IF(('入力'!$C97="")+('入力'!$B97=""),0,IF((AS$1&gt;='入力'!$B97)*(AS$1&lt;=IF('入力'!$E97="",IF('入力'!$D97="",'入力'!$B97,9999),'入力'!$E97))*(ROUND((AS$1-'入力'!$B97)/IF('入力'!$D97="",1000,'入力'!$D97),0)*IF('入力'!$D97="",1000,'入力'!$D97)=(AS$1-'入力'!$B97)),'入力'!$C97,0))</f>
        <v/>
      </c>
      <c r="AT36" s="27">
        <f>IF(('入力'!$C97="")+('入力'!$B97=""),0,IF((AT$1&gt;='入力'!$B97)*(AT$1&lt;=IF('入力'!$E97="",IF('入力'!$D97="",'入力'!$B97,9999),'入力'!$E97))*(ROUND((AT$1-'入力'!$B97)/IF('入力'!$D97="",1000,'入力'!$D97),0)*IF('入力'!$D97="",1000,'入力'!$D97)=(AT$1-'入力'!$B97)),'入力'!$C97,0))</f>
        <v/>
      </c>
      <c r="AU36" s="27">
        <f>IF(('入力'!$C97="")+('入力'!$B97=""),0,IF((AU$1&gt;='入力'!$B97)*(AU$1&lt;=IF('入力'!$E97="",IF('入力'!$D97="",'入力'!$B97,9999),'入力'!$E97))*(ROUND((AU$1-'入力'!$B97)/IF('入力'!$D97="",1000,'入力'!$D97),0)*IF('入力'!$D97="",1000,'入力'!$D97)=(AU$1-'入力'!$B97)),'入力'!$C97,0))</f>
        <v/>
      </c>
      <c r="AV36" s="27">
        <f>IF(('入力'!$C97="")+('入力'!$B97=""),0,IF((AV$1&gt;='入力'!$B97)*(AV$1&lt;=IF('入力'!$E97="",IF('入力'!$D97="",'入力'!$B97,9999),'入力'!$E97))*(ROUND((AV$1-'入力'!$B97)/IF('入力'!$D97="",1000,'入力'!$D97),0)*IF('入力'!$D97="",1000,'入力'!$D97)=(AV$1-'入力'!$B97)),'入力'!$C97,0))</f>
        <v/>
      </c>
      <c r="AW36" s="27">
        <f>IF(('入力'!$C97="")+('入力'!$B97=""),0,IF((AW$1&gt;='入力'!$B97)*(AW$1&lt;=IF('入力'!$E97="",IF('入力'!$D97="",'入力'!$B97,9999),'入力'!$E97))*(ROUND((AW$1-'入力'!$B97)/IF('入力'!$D97="",1000,'入力'!$D97),0)*IF('入力'!$D97="",1000,'入力'!$D97)=(AW$1-'入力'!$B97)),'入力'!$C97,0))</f>
        <v/>
      </c>
      <c r="AX36" s="27">
        <f>IF(('入力'!$C97="")+('入力'!$B97=""),0,IF((AX$1&gt;='入力'!$B97)*(AX$1&lt;=IF('入力'!$E97="",IF('入力'!$D97="",'入力'!$B97,9999),'入力'!$E97))*(ROUND((AX$1-'入力'!$B97)/IF('入力'!$D97="",1000,'入力'!$D97),0)*IF('入力'!$D97="",1000,'入力'!$D97)=(AX$1-'入力'!$B97)),'入力'!$C97,0))</f>
        <v/>
      </c>
      <c r="AY36" s="27">
        <f>IF(('入力'!$C97="")+('入力'!$B97=""),0,IF((AY$1&gt;='入力'!$B97)*(AY$1&lt;=IF('入力'!$E97="",IF('入力'!$D97="",'入力'!$B97,9999),'入力'!$E97))*(ROUND((AY$1-'入力'!$B97)/IF('入力'!$D97="",1000,'入力'!$D97),0)*IF('入力'!$D97="",1000,'入力'!$D97)=(AY$1-'入力'!$B97)),'入力'!$C97,0))</f>
        <v/>
      </c>
      <c r="AZ36" s="27">
        <f>IF(('入力'!$C97="")+('入力'!$B97=""),0,IF((AZ$1&gt;='入力'!$B97)*(AZ$1&lt;=IF('入力'!$E97="",IF('入力'!$D97="",'入力'!$B97,9999),'入力'!$E97))*(ROUND((AZ$1-'入力'!$B97)/IF('入力'!$D97="",1000,'入力'!$D97),0)*IF('入力'!$D97="",1000,'入力'!$D97)=(AZ$1-'入力'!$B97)),'入力'!$C97,0))</f>
        <v/>
      </c>
      <c r="BA36" s="27">
        <f>IF(('入力'!$C97="")+('入力'!$B97=""),0,IF((BA$1&gt;='入力'!$B97)*(BA$1&lt;=IF('入力'!$E97="",IF('入力'!$D97="",'入力'!$B97,9999),'入力'!$E97))*(ROUND((BA$1-'入力'!$B97)/IF('入力'!$D97="",1000,'入力'!$D97),0)*IF('入力'!$D97="",1000,'入力'!$D97)=(BA$1-'入力'!$B97)),'入力'!$C97,0))</f>
        <v/>
      </c>
      <c r="BB36" s="27">
        <f>IF(('入力'!$C97="")+('入力'!$B97=""),0,IF((BB$1&gt;='入力'!$B97)*(BB$1&lt;=IF('入力'!$E97="",IF('入力'!$D97="",'入力'!$B97,9999),'入力'!$E97))*(ROUND((BB$1-'入力'!$B97)/IF('入力'!$D97="",1000,'入力'!$D97),0)*IF('入力'!$D97="",1000,'入力'!$D97)=(BB$1-'入力'!$B97)),'入力'!$C97,0))</f>
        <v/>
      </c>
      <c r="BC36" s="27">
        <f>IF(('入力'!$C97="")+('入力'!$B97=""),0,IF((BC$1&gt;='入力'!$B97)*(BC$1&lt;=IF('入力'!$E97="",IF('入力'!$D97="",'入力'!$B97,9999),'入力'!$E97))*(ROUND((BC$1-'入力'!$B97)/IF('入力'!$D97="",1000,'入力'!$D97),0)*IF('入力'!$D97="",1000,'入力'!$D97)=(BC$1-'入力'!$B97)),'入力'!$C97,0))</f>
        <v/>
      </c>
      <c r="BD36" s="27">
        <f>IF(('入力'!$C97="")+('入力'!$B97=""),0,IF((BD$1&gt;='入力'!$B97)*(BD$1&lt;=IF('入力'!$E97="",IF('入力'!$D97="",'入力'!$B97,9999),'入力'!$E97))*(ROUND((BD$1-'入力'!$B97)/IF('入力'!$D97="",1000,'入力'!$D97),0)*IF('入力'!$D97="",1000,'入力'!$D97)=(BD$1-'入力'!$B97)),'入力'!$C97,0))</f>
        <v/>
      </c>
      <c r="BE36" s="27">
        <f>IF(('入力'!$C97="")+('入力'!$B97=""),0,IF((BE$1&gt;='入力'!$B97)*(BE$1&lt;=IF('入力'!$E97="",IF('入力'!$D97="",'入力'!$B97,9999),'入力'!$E97))*(ROUND((BE$1-'入力'!$B97)/IF('入力'!$D97="",1000,'入力'!$D97),0)*IF('入力'!$D97="",1000,'入力'!$D97)=(BE$1-'入力'!$B97)),'入力'!$C97,0))</f>
        <v/>
      </c>
      <c r="BF36" s="27">
        <f>IF(('入力'!$C97="")+('入力'!$B97=""),0,IF((BF$1&gt;='入力'!$B97)*(BF$1&lt;=IF('入力'!$E97="",IF('入力'!$D97="",'入力'!$B97,9999),'入力'!$E97))*(ROUND((BF$1-'入力'!$B97)/IF('入力'!$D97="",1000,'入力'!$D97),0)*IF('入力'!$D97="",1000,'入力'!$D97)=(BF$1-'入力'!$B97)),'入力'!$C97,0))</f>
        <v/>
      </c>
      <c r="BG36" s="27">
        <f>IF(('入力'!$C97="")+('入力'!$B97=""),0,IF((BG$1&gt;='入力'!$B97)*(BG$1&lt;=IF('入力'!$E97="",IF('入力'!$D97="",'入力'!$B97,9999),'入力'!$E97))*(ROUND((BG$1-'入力'!$B97)/IF('入力'!$D97="",1000,'入力'!$D97),0)*IF('入力'!$D97="",1000,'入力'!$D97)=(BG$1-'入力'!$B97)),'入力'!$C97,0))</f>
        <v/>
      </c>
      <c r="BH36" s="27">
        <f>IF(('入力'!$C97="")+('入力'!$B97=""),0,IF((BH$1&gt;='入力'!$B97)*(BH$1&lt;=IF('入力'!$E97="",IF('入力'!$D97="",'入力'!$B97,9999),'入力'!$E97))*(ROUND((BH$1-'入力'!$B97)/IF('入力'!$D97="",1000,'入力'!$D97),0)*IF('入力'!$D97="",1000,'入力'!$D97)=(BH$1-'入力'!$B97)),'入力'!$C97,0))</f>
        <v/>
      </c>
      <c r="BI36" s="27">
        <f>IF(('入力'!$C97="")+('入力'!$B97=""),0,IF((BI$1&gt;='入力'!$B97)*(BI$1&lt;=IF('入力'!$E97="",IF('入力'!$D97="",'入力'!$B97,9999),'入力'!$E97))*(ROUND((BI$1-'入力'!$B97)/IF('入力'!$D97="",1000,'入力'!$D97),0)*IF('入力'!$D97="",1000,'入力'!$D97)=(BI$1-'入力'!$B97)),'入力'!$C97,0))</f>
        <v/>
      </c>
      <c r="BJ36" s="27">
        <f>IF(('入力'!$C97="")+('入力'!$B97=""),0,IF((BJ$1&gt;='入力'!$B97)*(BJ$1&lt;=IF('入力'!$E97="",IF('入力'!$D97="",'入力'!$B97,9999),'入力'!$E97))*(ROUND((BJ$1-'入力'!$B97)/IF('入力'!$D97="",1000,'入力'!$D97),0)*IF('入力'!$D97="",1000,'入力'!$D97)=(BJ$1-'入力'!$B97)),'入力'!$C97,0))</f>
        <v/>
      </c>
      <c r="BK36" s="27">
        <f>IF(('入力'!$C97="")+('入力'!$B97=""),0,IF((BK$1&gt;='入力'!$B97)*(BK$1&lt;=IF('入力'!$E97="",IF('入力'!$D97="",'入力'!$B97,9999),'入力'!$E97))*(ROUND((BK$1-'入力'!$B97)/IF('入力'!$D97="",1000,'入力'!$D97),0)*IF('入力'!$D97="",1000,'入力'!$D97)=(BK$1-'入力'!$B97)),'入力'!$C97,0))</f>
        <v/>
      </c>
      <c r="BL36" s="27">
        <f>IF(('入力'!$C97="")+('入力'!$B97=""),0,IF((BL$1&gt;='入力'!$B97)*(BL$1&lt;=IF('入力'!$E97="",IF('入力'!$D97="",'入力'!$B97,9999),'入力'!$E97))*(ROUND((BL$1-'入力'!$B97)/IF('入力'!$D97="",1000,'入力'!$D97),0)*IF('入力'!$D97="",1000,'入力'!$D97)=(BL$1-'入力'!$B97)),'入力'!$C97,0))</f>
        <v/>
      </c>
      <c r="BM36" s="27">
        <f>IF(('入力'!$C97="")+('入力'!$B97=""),0,IF((BM$1&gt;='入力'!$B97)*(BM$1&lt;=IF('入力'!$E97="",IF('入力'!$D97="",'入力'!$B97,9999),'入力'!$E97))*(ROUND((BM$1-'入力'!$B97)/IF('入力'!$D97="",1000,'入力'!$D97),0)*IF('入力'!$D97="",1000,'入力'!$D97)=(BM$1-'入力'!$B97)),'入力'!$C97,0))</f>
        <v/>
      </c>
      <c r="BN36" s="27">
        <f>IF(('入力'!$C97="")+('入力'!$B97=""),0,IF((BN$1&gt;='入力'!$B97)*(BN$1&lt;=IF('入力'!$E97="",IF('入力'!$D97="",'入力'!$B97,9999),'入力'!$E97))*(ROUND((BN$1-'入力'!$B97)/IF('入力'!$D97="",1000,'入力'!$D97),0)*IF('入力'!$D97="",1000,'入力'!$D97)=(BN$1-'入力'!$B97)),'入力'!$C97,0))</f>
        <v/>
      </c>
      <c r="BO36" s="27">
        <f>IF(('入力'!$C97="")+('入力'!$B97=""),0,IF((BO$1&gt;='入力'!$B97)*(BO$1&lt;=IF('入力'!$E97="",IF('入力'!$D97="",'入力'!$B97,9999),'入力'!$E97))*(ROUND((BO$1-'入力'!$B97)/IF('入力'!$D97="",1000,'入力'!$D97),0)*IF('入力'!$D97="",1000,'入力'!$D97)=(BO$1-'入力'!$B97)),'入力'!$C97,0))</f>
        <v/>
      </c>
    </row>
    <row r="37">
      <c r="A37" s="5" t="inlineStr">
        <is>
          <t>大きな出費 5</t>
        </is>
      </c>
      <c r="B37" s="27">
        <f>IF(('入力'!$C98="")+('入力'!$B98=""),0,IF((B$1&gt;='入力'!$B98)*(B$1&lt;=IF('入力'!$E98="",IF('入力'!$D98="",'入力'!$B98,9999),'入力'!$E98))*(ROUND((B$1-'入力'!$B98)/IF('入力'!$D98="",1000,'入力'!$D98),0)*IF('入力'!$D98="",1000,'入力'!$D98)=(B$1-'入力'!$B98)),'入力'!$C98,0))</f>
        <v/>
      </c>
      <c r="C37" s="27">
        <f>IF(('入力'!$C98="")+('入力'!$B98=""),0,IF((C$1&gt;='入力'!$B98)*(C$1&lt;=IF('入力'!$E98="",IF('入力'!$D98="",'入力'!$B98,9999),'入力'!$E98))*(ROUND((C$1-'入力'!$B98)/IF('入力'!$D98="",1000,'入力'!$D98),0)*IF('入力'!$D98="",1000,'入力'!$D98)=(C$1-'入力'!$B98)),'入力'!$C98,0))</f>
        <v/>
      </c>
      <c r="D37" s="27">
        <f>IF(('入力'!$C98="")+('入力'!$B98=""),0,IF((D$1&gt;='入力'!$B98)*(D$1&lt;=IF('入力'!$E98="",IF('入力'!$D98="",'入力'!$B98,9999),'入力'!$E98))*(ROUND((D$1-'入力'!$B98)/IF('入力'!$D98="",1000,'入力'!$D98),0)*IF('入力'!$D98="",1000,'入力'!$D98)=(D$1-'入力'!$B98)),'入力'!$C98,0))</f>
        <v/>
      </c>
      <c r="E37" s="27">
        <f>IF(('入力'!$C98="")+('入力'!$B98=""),0,IF((E$1&gt;='入力'!$B98)*(E$1&lt;=IF('入力'!$E98="",IF('入力'!$D98="",'入力'!$B98,9999),'入力'!$E98))*(ROUND((E$1-'入力'!$B98)/IF('入力'!$D98="",1000,'入力'!$D98),0)*IF('入力'!$D98="",1000,'入力'!$D98)=(E$1-'入力'!$B98)),'入力'!$C98,0))</f>
        <v/>
      </c>
      <c r="F37" s="27">
        <f>IF(('入力'!$C98="")+('入力'!$B98=""),0,IF((F$1&gt;='入力'!$B98)*(F$1&lt;=IF('入力'!$E98="",IF('入力'!$D98="",'入力'!$B98,9999),'入力'!$E98))*(ROUND((F$1-'入力'!$B98)/IF('入力'!$D98="",1000,'入力'!$D98),0)*IF('入力'!$D98="",1000,'入力'!$D98)=(F$1-'入力'!$B98)),'入力'!$C98,0))</f>
        <v/>
      </c>
      <c r="G37" s="27">
        <f>IF(('入力'!$C98="")+('入力'!$B98=""),0,IF((G$1&gt;='入力'!$B98)*(G$1&lt;=IF('入力'!$E98="",IF('入力'!$D98="",'入力'!$B98,9999),'入力'!$E98))*(ROUND((G$1-'入力'!$B98)/IF('入力'!$D98="",1000,'入力'!$D98),0)*IF('入力'!$D98="",1000,'入力'!$D98)=(G$1-'入力'!$B98)),'入力'!$C98,0))</f>
        <v/>
      </c>
      <c r="H37" s="27">
        <f>IF(('入力'!$C98="")+('入力'!$B98=""),0,IF((H$1&gt;='入力'!$B98)*(H$1&lt;=IF('入力'!$E98="",IF('入力'!$D98="",'入力'!$B98,9999),'入力'!$E98))*(ROUND((H$1-'入力'!$B98)/IF('入力'!$D98="",1000,'入力'!$D98),0)*IF('入力'!$D98="",1000,'入力'!$D98)=(H$1-'入力'!$B98)),'入力'!$C98,0))</f>
        <v/>
      </c>
      <c r="I37" s="27">
        <f>IF(('入力'!$C98="")+('入力'!$B98=""),0,IF((I$1&gt;='入力'!$B98)*(I$1&lt;=IF('入力'!$E98="",IF('入力'!$D98="",'入力'!$B98,9999),'入力'!$E98))*(ROUND((I$1-'入力'!$B98)/IF('入力'!$D98="",1000,'入力'!$D98),0)*IF('入力'!$D98="",1000,'入力'!$D98)=(I$1-'入力'!$B98)),'入力'!$C98,0))</f>
        <v/>
      </c>
      <c r="J37" s="27">
        <f>IF(('入力'!$C98="")+('入力'!$B98=""),0,IF((J$1&gt;='入力'!$B98)*(J$1&lt;=IF('入力'!$E98="",IF('入力'!$D98="",'入力'!$B98,9999),'入力'!$E98))*(ROUND((J$1-'入力'!$B98)/IF('入力'!$D98="",1000,'入力'!$D98),0)*IF('入力'!$D98="",1000,'入力'!$D98)=(J$1-'入力'!$B98)),'入力'!$C98,0))</f>
        <v/>
      </c>
      <c r="K37" s="27">
        <f>IF(('入力'!$C98="")+('入力'!$B98=""),0,IF((K$1&gt;='入力'!$B98)*(K$1&lt;=IF('入力'!$E98="",IF('入力'!$D98="",'入力'!$B98,9999),'入力'!$E98))*(ROUND((K$1-'入力'!$B98)/IF('入力'!$D98="",1000,'入力'!$D98),0)*IF('入力'!$D98="",1000,'入力'!$D98)=(K$1-'入力'!$B98)),'入力'!$C98,0))</f>
        <v/>
      </c>
      <c r="L37" s="27">
        <f>IF(('入力'!$C98="")+('入力'!$B98=""),0,IF((L$1&gt;='入力'!$B98)*(L$1&lt;=IF('入力'!$E98="",IF('入力'!$D98="",'入力'!$B98,9999),'入力'!$E98))*(ROUND((L$1-'入力'!$B98)/IF('入力'!$D98="",1000,'入力'!$D98),0)*IF('入力'!$D98="",1000,'入力'!$D98)=(L$1-'入力'!$B98)),'入力'!$C98,0))</f>
        <v/>
      </c>
      <c r="M37" s="27">
        <f>IF(('入力'!$C98="")+('入力'!$B98=""),0,IF((M$1&gt;='入力'!$B98)*(M$1&lt;=IF('入力'!$E98="",IF('入力'!$D98="",'入力'!$B98,9999),'入力'!$E98))*(ROUND((M$1-'入力'!$B98)/IF('入力'!$D98="",1000,'入力'!$D98),0)*IF('入力'!$D98="",1000,'入力'!$D98)=(M$1-'入力'!$B98)),'入力'!$C98,0))</f>
        <v/>
      </c>
      <c r="N37" s="27">
        <f>IF(('入力'!$C98="")+('入力'!$B98=""),0,IF((N$1&gt;='入力'!$B98)*(N$1&lt;=IF('入力'!$E98="",IF('入力'!$D98="",'入力'!$B98,9999),'入力'!$E98))*(ROUND((N$1-'入力'!$B98)/IF('入力'!$D98="",1000,'入力'!$D98),0)*IF('入力'!$D98="",1000,'入力'!$D98)=(N$1-'入力'!$B98)),'入力'!$C98,0))</f>
        <v/>
      </c>
      <c r="O37" s="27">
        <f>IF(('入力'!$C98="")+('入力'!$B98=""),0,IF((O$1&gt;='入力'!$B98)*(O$1&lt;=IF('入力'!$E98="",IF('入力'!$D98="",'入力'!$B98,9999),'入力'!$E98))*(ROUND((O$1-'入力'!$B98)/IF('入力'!$D98="",1000,'入力'!$D98),0)*IF('入力'!$D98="",1000,'入力'!$D98)=(O$1-'入力'!$B98)),'入力'!$C98,0))</f>
        <v/>
      </c>
      <c r="P37" s="27">
        <f>IF(('入力'!$C98="")+('入力'!$B98=""),0,IF((P$1&gt;='入力'!$B98)*(P$1&lt;=IF('入力'!$E98="",IF('入力'!$D98="",'入力'!$B98,9999),'入力'!$E98))*(ROUND((P$1-'入力'!$B98)/IF('入力'!$D98="",1000,'入力'!$D98),0)*IF('入力'!$D98="",1000,'入力'!$D98)=(P$1-'入力'!$B98)),'入力'!$C98,0))</f>
        <v/>
      </c>
      <c r="Q37" s="27">
        <f>IF(('入力'!$C98="")+('入力'!$B98=""),0,IF((Q$1&gt;='入力'!$B98)*(Q$1&lt;=IF('入力'!$E98="",IF('入力'!$D98="",'入力'!$B98,9999),'入力'!$E98))*(ROUND((Q$1-'入力'!$B98)/IF('入力'!$D98="",1000,'入力'!$D98),0)*IF('入力'!$D98="",1000,'入力'!$D98)=(Q$1-'入力'!$B98)),'入力'!$C98,0))</f>
        <v/>
      </c>
      <c r="R37" s="27">
        <f>IF(('入力'!$C98="")+('入力'!$B98=""),0,IF((R$1&gt;='入力'!$B98)*(R$1&lt;=IF('入力'!$E98="",IF('入力'!$D98="",'入力'!$B98,9999),'入力'!$E98))*(ROUND((R$1-'入力'!$B98)/IF('入力'!$D98="",1000,'入力'!$D98),0)*IF('入力'!$D98="",1000,'入力'!$D98)=(R$1-'入力'!$B98)),'入力'!$C98,0))</f>
        <v/>
      </c>
      <c r="S37" s="27">
        <f>IF(('入力'!$C98="")+('入力'!$B98=""),0,IF((S$1&gt;='入力'!$B98)*(S$1&lt;=IF('入力'!$E98="",IF('入力'!$D98="",'入力'!$B98,9999),'入力'!$E98))*(ROUND((S$1-'入力'!$B98)/IF('入力'!$D98="",1000,'入力'!$D98),0)*IF('入力'!$D98="",1000,'入力'!$D98)=(S$1-'入力'!$B98)),'入力'!$C98,0))</f>
        <v/>
      </c>
      <c r="T37" s="27">
        <f>IF(('入力'!$C98="")+('入力'!$B98=""),0,IF((T$1&gt;='入力'!$B98)*(T$1&lt;=IF('入力'!$E98="",IF('入力'!$D98="",'入力'!$B98,9999),'入力'!$E98))*(ROUND((T$1-'入力'!$B98)/IF('入力'!$D98="",1000,'入力'!$D98),0)*IF('入力'!$D98="",1000,'入力'!$D98)=(T$1-'入力'!$B98)),'入力'!$C98,0))</f>
        <v/>
      </c>
      <c r="U37" s="27">
        <f>IF(('入力'!$C98="")+('入力'!$B98=""),0,IF((U$1&gt;='入力'!$B98)*(U$1&lt;=IF('入力'!$E98="",IF('入力'!$D98="",'入力'!$B98,9999),'入力'!$E98))*(ROUND((U$1-'入力'!$B98)/IF('入力'!$D98="",1000,'入力'!$D98),0)*IF('入力'!$D98="",1000,'入力'!$D98)=(U$1-'入力'!$B98)),'入力'!$C98,0))</f>
        <v/>
      </c>
      <c r="V37" s="27">
        <f>IF(('入力'!$C98="")+('入力'!$B98=""),0,IF((V$1&gt;='入力'!$B98)*(V$1&lt;=IF('入力'!$E98="",IF('入力'!$D98="",'入力'!$B98,9999),'入力'!$E98))*(ROUND((V$1-'入力'!$B98)/IF('入力'!$D98="",1000,'入力'!$D98),0)*IF('入力'!$D98="",1000,'入力'!$D98)=(V$1-'入力'!$B98)),'入力'!$C98,0))</f>
        <v/>
      </c>
      <c r="W37" s="27">
        <f>IF(('入力'!$C98="")+('入力'!$B98=""),0,IF((W$1&gt;='入力'!$B98)*(W$1&lt;=IF('入力'!$E98="",IF('入力'!$D98="",'入力'!$B98,9999),'入力'!$E98))*(ROUND((W$1-'入力'!$B98)/IF('入力'!$D98="",1000,'入力'!$D98),0)*IF('入力'!$D98="",1000,'入力'!$D98)=(W$1-'入力'!$B98)),'入力'!$C98,0))</f>
        <v/>
      </c>
      <c r="X37" s="27">
        <f>IF(('入力'!$C98="")+('入力'!$B98=""),0,IF((X$1&gt;='入力'!$B98)*(X$1&lt;=IF('入力'!$E98="",IF('入力'!$D98="",'入力'!$B98,9999),'入力'!$E98))*(ROUND((X$1-'入力'!$B98)/IF('入力'!$D98="",1000,'入力'!$D98),0)*IF('入力'!$D98="",1000,'入力'!$D98)=(X$1-'入力'!$B98)),'入力'!$C98,0))</f>
        <v/>
      </c>
      <c r="Y37" s="27">
        <f>IF(('入力'!$C98="")+('入力'!$B98=""),0,IF((Y$1&gt;='入力'!$B98)*(Y$1&lt;=IF('入力'!$E98="",IF('入力'!$D98="",'入力'!$B98,9999),'入力'!$E98))*(ROUND((Y$1-'入力'!$B98)/IF('入力'!$D98="",1000,'入力'!$D98),0)*IF('入力'!$D98="",1000,'入力'!$D98)=(Y$1-'入力'!$B98)),'入力'!$C98,0))</f>
        <v/>
      </c>
      <c r="Z37" s="27">
        <f>IF(('入力'!$C98="")+('入力'!$B98=""),0,IF((Z$1&gt;='入力'!$B98)*(Z$1&lt;=IF('入力'!$E98="",IF('入力'!$D98="",'入力'!$B98,9999),'入力'!$E98))*(ROUND((Z$1-'入力'!$B98)/IF('入力'!$D98="",1000,'入力'!$D98),0)*IF('入力'!$D98="",1000,'入力'!$D98)=(Z$1-'入力'!$B98)),'入力'!$C98,0))</f>
        <v/>
      </c>
      <c r="AA37" s="27">
        <f>IF(('入力'!$C98="")+('入力'!$B98=""),0,IF((AA$1&gt;='入力'!$B98)*(AA$1&lt;=IF('入力'!$E98="",IF('入力'!$D98="",'入力'!$B98,9999),'入力'!$E98))*(ROUND((AA$1-'入力'!$B98)/IF('入力'!$D98="",1000,'入力'!$D98),0)*IF('入力'!$D98="",1000,'入力'!$D98)=(AA$1-'入力'!$B98)),'入力'!$C98,0))</f>
        <v/>
      </c>
      <c r="AB37" s="27">
        <f>IF(('入力'!$C98="")+('入力'!$B98=""),0,IF((AB$1&gt;='入力'!$B98)*(AB$1&lt;=IF('入力'!$E98="",IF('入力'!$D98="",'入力'!$B98,9999),'入力'!$E98))*(ROUND((AB$1-'入力'!$B98)/IF('入力'!$D98="",1000,'入力'!$D98),0)*IF('入力'!$D98="",1000,'入力'!$D98)=(AB$1-'入力'!$B98)),'入力'!$C98,0))</f>
        <v/>
      </c>
      <c r="AC37" s="27">
        <f>IF(('入力'!$C98="")+('入力'!$B98=""),0,IF((AC$1&gt;='入力'!$B98)*(AC$1&lt;=IF('入力'!$E98="",IF('入力'!$D98="",'入力'!$B98,9999),'入力'!$E98))*(ROUND((AC$1-'入力'!$B98)/IF('入力'!$D98="",1000,'入力'!$D98),0)*IF('入力'!$D98="",1000,'入力'!$D98)=(AC$1-'入力'!$B98)),'入力'!$C98,0))</f>
        <v/>
      </c>
      <c r="AD37" s="27">
        <f>IF(('入力'!$C98="")+('入力'!$B98=""),0,IF((AD$1&gt;='入力'!$B98)*(AD$1&lt;=IF('入力'!$E98="",IF('入力'!$D98="",'入力'!$B98,9999),'入力'!$E98))*(ROUND((AD$1-'入力'!$B98)/IF('入力'!$D98="",1000,'入力'!$D98),0)*IF('入力'!$D98="",1000,'入力'!$D98)=(AD$1-'入力'!$B98)),'入力'!$C98,0))</f>
        <v/>
      </c>
      <c r="AE37" s="27">
        <f>IF(('入力'!$C98="")+('入力'!$B98=""),0,IF((AE$1&gt;='入力'!$B98)*(AE$1&lt;=IF('入力'!$E98="",IF('入力'!$D98="",'入力'!$B98,9999),'入力'!$E98))*(ROUND((AE$1-'入力'!$B98)/IF('入力'!$D98="",1000,'入力'!$D98),0)*IF('入力'!$D98="",1000,'入力'!$D98)=(AE$1-'入力'!$B98)),'入力'!$C98,0))</f>
        <v/>
      </c>
      <c r="AF37" s="27">
        <f>IF(('入力'!$C98="")+('入力'!$B98=""),0,IF((AF$1&gt;='入力'!$B98)*(AF$1&lt;=IF('入力'!$E98="",IF('入力'!$D98="",'入力'!$B98,9999),'入力'!$E98))*(ROUND((AF$1-'入力'!$B98)/IF('入力'!$D98="",1000,'入力'!$D98),0)*IF('入力'!$D98="",1000,'入力'!$D98)=(AF$1-'入力'!$B98)),'入力'!$C98,0))</f>
        <v/>
      </c>
      <c r="AG37" s="27">
        <f>IF(('入力'!$C98="")+('入力'!$B98=""),0,IF((AG$1&gt;='入力'!$B98)*(AG$1&lt;=IF('入力'!$E98="",IF('入力'!$D98="",'入力'!$B98,9999),'入力'!$E98))*(ROUND((AG$1-'入力'!$B98)/IF('入力'!$D98="",1000,'入力'!$D98),0)*IF('入力'!$D98="",1000,'入力'!$D98)=(AG$1-'入力'!$B98)),'入力'!$C98,0))</f>
        <v/>
      </c>
      <c r="AH37" s="27">
        <f>IF(('入力'!$C98="")+('入力'!$B98=""),0,IF((AH$1&gt;='入力'!$B98)*(AH$1&lt;=IF('入力'!$E98="",IF('入力'!$D98="",'入力'!$B98,9999),'入力'!$E98))*(ROUND((AH$1-'入力'!$B98)/IF('入力'!$D98="",1000,'入力'!$D98),0)*IF('入力'!$D98="",1000,'入力'!$D98)=(AH$1-'入力'!$B98)),'入力'!$C98,0))</f>
        <v/>
      </c>
      <c r="AI37" s="27">
        <f>IF(('入力'!$C98="")+('入力'!$B98=""),0,IF((AI$1&gt;='入力'!$B98)*(AI$1&lt;=IF('入力'!$E98="",IF('入力'!$D98="",'入力'!$B98,9999),'入力'!$E98))*(ROUND((AI$1-'入力'!$B98)/IF('入力'!$D98="",1000,'入力'!$D98),0)*IF('入力'!$D98="",1000,'入力'!$D98)=(AI$1-'入力'!$B98)),'入力'!$C98,0))</f>
        <v/>
      </c>
      <c r="AJ37" s="27">
        <f>IF(('入力'!$C98="")+('入力'!$B98=""),0,IF((AJ$1&gt;='入力'!$B98)*(AJ$1&lt;=IF('入力'!$E98="",IF('入力'!$D98="",'入力'!$B98,9999),'入力'!$E98))*(ROUND((AJ$1-'入力'!$B98)/IF('入力'!$D98="",1000,'入力'!$D98),0)*IF('入力'!$D98="",1000,'入力'!$D98)=(AJ$1-'入力'!$B98)),'入力'!$C98,0))</f>
        <v/>
      </c>
      <c r="AK37" s="27">
        <f>IF(('入力'!$C98="")+('入力'!$B98=""),0,IF((AK$1&gt;='入力'!$B98)*(AK$1&lt;=IF('入力'!$E98="",IF('入力'!$D98="",'入力'!$B98,9999),'入力'!$E98))*(ROUND((AK$1-'入力'!$B98)/IF('入力'!$D98="",1000,'入力'!$D98),0)*IF('入力'!$D98="",1000,'入力'!$D98)=(AK$1-'入力'!$B98)),'入力'!$C98,0))</f>
        <v/>
      </c>
      <c r="AL37" s="27">
        <f>IF(('入力'!$C98="")+('入力'!$B98=""),0,IF((AL$1&gt;='入力'!$B98)*(AL$1&lt;=IF('入力'!$E98="",IF('入力'!$D98="",'入力'!$B98,9999),'入力'!$E98))*(ROUND((AL$1-'入力'!$B98)/IF('入力'!$D98="",1000,'入力'!$D98),0)*IF('入力'!$D98="",1000,'入力'!$D98)=(AL$1-'入力'!$B98)),'入力'!$C98,0))</f>
        <v/>
      </c>
      <c r="AM37" s="27">
        <f>IF(('入力'!$C98="")+('入力'!$B98=""),0,IF((AM$1&gt;='入力'!$B98)*(AM$1&lt;=IF('入力'!$E98="",IF('入力'!$D98="",'入力'!$B98,9999),'入力'!$E98))*(ROUND((AM$1-'入力'!$B98)/IF('入力'!$D98="",1000,'入力'!$D98),0)*IF('入力'!$D98="",1000,'入力'!$D98)=(AM$1-'入力'!$B98)),'入力'!$C98,0))</f>
        <v/>
      </c>
      <c r="AN37" s="27">
        <f>IF(('入力'!$C98="")+('入力'!$B98=""),0,IF((AN$1&gt;='入力'!$B98)*(AN$1&lt;=IF('入力'!$E98="",IF('入力'!$D98="",'入力'!$B98,9999),'入力'!$E98))*(ROUND((AN$1-'入力'!$B98)/IF('入力'!$D98="",1000,'入力'!$D98),0)*IF('入力'!$D98="",1000,'入力'!$D98)=(AN$1-'入力'!$B98)),'入力'!$C98,0))</f>
        <v/>
      </c>
      <c r="AO37" s="27">
        <f>IF(('入力'!$C98="")+('入力'!$B98=""),0,IF((AO$1&gt;='入力'!$B98)*(AO$1&lt;=IF('入力'!$E98="",IF('入力'!$D98="",'入力'!$B98,9999),'入力'!$E98))*(ROUND((AO$1-'入力'!$B98)/IF('入力'!$D98="",1000,'入力'!$D98),0)*IF('入力'!$D98="",1000,'入力'!$D98)=(AO$1-'入力'!$B98)),'入力'!$C98,0))</f>
        <v/>
      </c>
      <c r="AP37" s="27">
        <f>IF(('入力'!$C98="")+('入力'!$B98=""),0,IF((AP$1&gt;='入力'!$B98)*(AP$1&lt;=IF('入力'!$E98="",IF('入力'!$D98="",'入力'!$B98,9999),'入力'!$E98))*(ROUND((AP$1-'入力'!$B98)/IF('入力'!$D98="",1000,'入力'!$D98),0)*IF('入力'!$D98="",1000,'入力'!$D98)=(AP$1-'入力'!$B98)),'入力'!$C98,0))</f>
        <v/>
      </c>
      <c r="AQ37" s="27">
        <f>IF(('入力'!$C98="")+('入力'!$B98=""),0,IF((AQ$1&gt;='入力'!$B98)*(AQ$1&lt;=IF('入力'!$E98="",IF('入力'!$D98="",'入力'!$B98,9999),'入力'!$E98))*(ROUND((AQ$1-'入力'!$B98)/IF('入力'!$D98="",1000,'入力'!$D98),0)*IF('入力'!$D98="",1000,'入力'!$D98)=(AQ$1-'入力'!$B98)),'入力'!$C98,0))</f>
        <v/>
      </c>
      <c r="AR37" s="27">
        <f>IF(('入力'!$C98="")+('入力'!$B98=""),0,IF((AR$1&gt;='入力'!$B98)*(AR$1&lt;=IF('入力'!$E98="",IF('入力'!$D98="",'入力'!$B98,9999),'入力'!$E98))*(ROUND((AR$1-'入力'!$B98)/IF('入力'!$D98="",1000,'入力'!$D98),0)*IF('入力'!$D98="",1000,'入力'!$D98)=(AR$1-'入力'!$B98)),'入力'!$C98,0))</f>
        <v/>
      </c>
      <c r="AS37" s="27">
        <f>IF(('入力'!$C98="")+('入力'!$B98=""),0,IF((AS$1&gt;='入力'!$B98)*(AS$1&lt;=IF('入力'!$E98="",IF('入力'!$D98="",'入力'!$B98,9999),'入力'!$E98))*(ROUND((AS$1-'入力'!$B98)/IF('入力'!$D98="",1000,'入力'!$D98),0)*IF('入力'!$D98="",1000,'入力'!$D98)=(AS$1-'入力'!$B98)),'入力'!$C98,0))</f>
        <v/>
      </c>
      <c r="AT37" s="27">
        <f>IF(('入力'!$C98="")+('入力'!$B98=""),0,IF((AT$1&gt;='入力'!$B98)*(AT$1&lt;=IF('入力'!$E98="",IF('入力'!$D98="",'入力'!$B98,9999),'入力'!$E98))*(ROUND((AT$1-'入力'!$B98)/IF('入力'!$D98="",1000,'入力'!$D98),0)*IF('入力'!$D98="",1000,'入力'!$D98)=(AT$1-'入力'!$B98)),'入力'!$C98,0))</f>
        <v/>
      </c>
      <c r="AU37" s="27">
        <f>IF(('入力'!$C98="")+('入力'!$B98=""),0,IF((AU$1&gt;='入力'!$B98)*(AU$1&lt;=IF('入力'!$E98="",IF('入力'!$D98="",'入力'!$B98,9999),'入力'!$E98))*(ROUND((AU$1-'入力'!$B98)/IF('入力'!$D98="",1000,'入力'!$D98),0)*IF('入力'!$D98="",1000,'入力'!$D98)=(AU$1-'入力'!$B98)),'入力'!$C98,0))</f>
        <v/>
      </c>
      <c r="AV37" s="27">
        <f>IF(('入力'!$C98="")+('入力'!$B98=""),0,IF((AV$1&gt;='入力'!$B98)*(AV$1&lt;=IF('入力'!$E98="",IF('入力'!$D98="",'入力'!$B98,9999),'入力'!$E98))*(ROUND((AV$1-'入力'!$B98)/IF('入力'!$D98="",1000,'入力'!$D98),0)*IF('入力'!$D98="",1000,'入力'!$D98)=(AV$1-'入力'!$B98)),'入力'!$C98,0))</f>
        <v/>
      </c>
      <c r="AW37" s="27">
        <f>IF(('入力'!$C98="")+('入力'!$B98=""),0,IF((AW$1&gt;='入力'!$B98)*(AW$1&lt;=IF('入力'!$E98="",IF('入力'!$D98="",'入力'!$B98,9999),'入力'!$E98))*(ROUND((AW$1-'入力'!$B98)/IF('入力'!$D98="",1000,'入力'!$D98),0)*IF('入力'!$D98="",1000,'入力'!$D98)=(AW$1-'入力'!$B98)),'入力'!$C98,0))</f>
        <v/>
      </c>
      <c r="AX37" s="27">
        <f>IF(('入力'!$C98="")+('入力'!$B98=""),0,IF((AX$1&gt;='入力'!$B98)*(AX$1&lt;=IF('入力'!$E98="",IF('入力'!$D98="",'入力'!$B98,9999),'入力'!$E98))*(ROUND((AX$1-'入力'!$B98)/IF('入力'!$D98="",1000,'入力'!$D98),0)*IF('入力'!$D98="",1000,'入力'!$D98)=(AX$1-'入力'!$B98)),'入力'!$C98,0))</f>
        <v/>
      </c>
      <c r="AY37" s="27">
        <f>IF(('入力'!$C98="")+('入力'!$B98=""),0,IF((AY$1&gt;='入力'!$B98)*(AY$1&lt;=IF('入力'!$E98="",IF('入力'!$D98="",'入力'!$B98,9999),'入力'!$E98))*(ROUND((AY$1-'入力'!$B98)/IF('入力'!$D98="",1000,'入力'!$D98),0)*IF('入力'!$D98="",1000,'入力'!$D98)=(AY$1-'入力'!$B98)),'入力'!$C98,0))</f>
        <v/>
      </c>
      <c r="AZ37" s="27">
        <f>IF(('入力'!$C98="")+('入力'!$B98=""),0,IF((AZ$1&gt;='入力'!$B98)*(AZ$1&lt;=IF('入力'!$E98="",IF('入力'!$D98="",'入力'!$B98,9999),'入力'!$E98))*(ROUND((AZ$1-'入力'!$B98)/IF('入力'!$D98="",1000,'入力'!$D98),0)*IF('入力'!$D98="",1000,'入力'!$D98)=(AZ$1-'入力'!$B98)),'入力'!$C98,0))</f>
        <v/>
      </c>
      <c r="BA37" s="27">
        <f>IF(('入力'!$C98="")+('入力'!$B98=""),0,IF((BA$1&gt;='入力'!$B98)*(BA$1&lt;=IF('入力'!$E98="",IF('入力'!$D98="",'入力'!$B98,9999),'入力'!$E98))*(ROUND((BA$1-'入力'!$B98)/IF('入力'!$D98="",1000,'入力'!$D98),0)*IF('入力'!$D98="",1000,'入力'!$D98)=(BA$1-'入力'!$B98)),'入力'!$C98,0))</f>
        <v/>
      </c>
      <c r="BB37" s="27">
        <f>IF(('入力'!$C98="")+('入力'!$B98=""),0,IF((BB$1&gt;='入力'!$B98)*(BB$1&lt;=IF('入力'!$E98="",IF('入力'!$D98="",'入力'!$B98,9999),'入力'!$E98))*(ROUND((BB$1-'入力'!$B98)/IF('入力'!$D98="",1000,'入力'!$D98),0)*IF('入力'!$D98="",1000,'入力'!$D98)=(BB$1-'入力'!$B98)),'入力'!$C98,0))</f>
        <v/>
      </c>
      <c r="BC37" s="27">
        <f>IF(('入力'!$C98="")+('入力'!$B98=""),0,IF((BC$1&gt;='入力'!$B98)*(BC$1&lt;=IF('入力'!$E98="",IF('入力'!$D98="",'入力'!$B98,9999),'入力'!$E98))*(ROUND((BC$1-'入力'!$B98)/IF('入力'!$D98="",1000,'入力'!$D98),0)*IF('入力'!$D98="",1000,'入力'!$D98)=(BC$1-'入力'!$B98)),'入力'!$C98,0))</f>
        <v/>
      </c>
      <c r="BD37" s="27">
        <f>IF(('入力'!$C98="")+('入力'!$B98=""),0,IF((BD$1&gt;='入力'!$B98)*(BD$1&lt;=IF('入力'!$E98="",IF('入力'!$D98="",'入力'!$B98,9999),'入力'!$E98))*(ROUND((BD$1-'入力'!$B98)/IF('入力'!$D98="",1000,'入力'!$D98),0)*IF('入力'!$D98="",1000,'入力'!$D98)=(BD$1-'入力'!$B98)),'入力'!$C98,0))</f>
        <v/>
      </c>
      <c r="BE37" s="27">
        <f>IF(('入力'!$C98="")+('入力'!$B98=""),0,IF((BE$1&gt;='入力'!$B98)*(BE$1&lt;=IF('入力'!$E98="",IF('入力'!$D98="",'入力'!$B98,9999),'入力'!$E98))*(ROUND((BE$1-'入力'!$B98)/IF('入力'!$D98="",1000,'入力'!$D98),0)*IF('入力'!$D98="",1000,'入力'!$D98)=(BE$1-'入力'!$B98)),'入力'!$C98,0))</f>
        <v/>
      </c>
      <c r="BF37" s="27">
        <f>IF(('入力'!$C98="")+('入力'!$B98=""),0,IF((BF$1&gt;='入力'!$B98)*(BF$1&lt;=IF('入力'!$E98="",IF('入力'!$D98="",'入力'!$B98,9999),'入力'!$E98))*(ROUND((BF$1-'入力'!$B98)/IF('入力'!$D98="",1000,'入力'!$D98),0)*IF('入力'!$D98="",1000,'入力'!$D98)=(BF$1-'入力'!$B98)),'入力'!$C98,0))</f>
        <v/>
      </c>
      <c r="BG37" s="27">
        <f>IF(('入力'!$C98="")+('入力'!$B98=""),0,IF((BG$1&gt;='入力'!$B98)*(BG$1&lt;=IF('入力'!$E98="",IF('入力'!$D98="",'入力'!$B98,9999),'入力'!$E98))*(ROUND((BG$1-'入力'!$B98)/IF('入力'!$D98="",1000,'入力'!$D98),0)*IF('入力'!$D98="",1000,'入力'!$D98)=(BG$1-'入力'!$B98)),'入力'!$C98,0))</f>
        <v/>
      </c>
      <c r="BH37" s="27">
        <f>IF(('入力'!$C98="")+('入力'!$B98=""),0,IF((BH$1&gt;='入力'!$B98)*(BH$1&lt;=IF('入力'!$E98="",IF('入力'!$D98="",'入力'!$B98,9999),'入力'!$E98))*(ROUND((BH$1-'入力'!$B98)/IF('入力'!$D98="",1000,'入力'!$D98),0)*IF('入力'!$D98="",1000,'入力'!$D98)=(BH$1-'入力'!$B98)),'入力'!$C98,0))</f>
        <v/>
      </c>
      <c r="BI37" s="27">
        <f>IF(('入力'!$C98="")+('入力'!$B98=""),0,IF((BI$1&gt;='入力'!$B98)*(BI$1&lt;=IF('入力'!$E98="",IF('入力'!$D98="",'入力'!$B98,9999),'入力'!$E98))*(ROUND((BI$1-'入力'!$B98)/IF('入力'!$D98="",1000,'入力'!$D98),0)*IF('入力'!$D98="",1000,'入力'!$D98)=(BI$1-'入力'!$B98)),'入力'!$C98,0))</f>
        <v/>
      </c>
      <c r="BJ37" s="27">
        <f>IF(('入力'!$C98="")+('入力'!$B98=""),0,IF((BJ$1&gt;='入力'!$B98)*(BJ$1&lt;=IF('入力'!$E98="",IF('入力'!$D98="",'入力'!$B98,9999),'入力'!$E98))*(ROUND((BJ$1-'入力'!$B98)/IF('入力'!$D98="",1000,'入力'!$D98),0)*IF('入力'!$D98="",1000,'入力'!$D98)=(BJ$1-'入力'!$B98)),'入力'!$C98,0))</f>
        <v/>
      </c>
      <c r="BK37" s="27">
        <f>IF(('入力'!$C98="")+('入力'!$B98=""),0,IF((BK$1&gt;='入力'!$B98)*(BK$1&lt;=IF('入力'!$E98="",IF('入力'!$D98="",'入力'!$B98,9999),'入力'!$E98))*(ROUND((BK$1-'入力'!$B98)/IF('入力'!$D98="",1000,'入力'!$D98),0)*IF('入力'!$D98="",1000,'入力'!$D98)=(BK$1-'入力'!$B98)),'入力'!$C98,0))</f>
        <v/>
      </c>
      <c r="BL37" s="27">
        <f>IF(('入力'!$C98="")+('入力'!$B98=""),0,IF((BL$1&gt;='入力'!$B98)*(BL$1&lt;=IF('入力'!$E98="",IF('入力'!$D98="",'入力'!$B98,9999),'入力'!$E98))*(ROUND((BL$1-'入力'!$B98)/IF('入力'!$D98="",1000,'入力'!$D98),0)*IF('入力'!$D98="",1000,'入力'!$D98)=(BL$1-'入力'!$B98)),'入力'!$C98,0))</f>
        <v/>
      </c>
      <c r="BM37" s="27">
        <f>IF(('入力'!$C98="")+('入力'!$B98=""),0,IF((BM$1&gt;='入力'!$B98)*(BM$1&lt;=IF('入力'!$E98="",IF('入力'!$D98="",'入力'!$B98,9999),'入力'!$E98))*(ROUND((BM$1-'入力'!$B98)/IF('入力'!$D98="",1000,'入力'!$D98),0)*IF('入力'!$D98="",1000,'入力'!$D98)=(BM$1-'入力'!$B98)),'入力'!$C98,0))</f>
        <v/>
      </c>
      <c r="BN37" s="27">
        <f>IF(('入力'!$C98="")+('入力'!$B98=""),0,IF((BN$1&gt;='入力'!$B98)*(BN$1&lt;=IF('入力'!$E98="",IF('入力'!$D98="",'入力'!$B98,9999),'入力'!$E98))*(ROUND((BN$1-'入力'!$B98)/IF('入力'!$D98="",1000,'入力'!$D98),0)*IF('入力'!$D98="",1000,'入力'!$D98)=(BN$1-'入力'!$B98)),'入力'!$C98,0))</f>
        <v/>
      </c>
      <c r="BO37" s="27">
        <f>IF(('入力'!$C98="")+('入力'!$B98=""),0,IF((BO$1&gt;='入力'!$B98)*(BO$1&lt;=IF('入力'!$E98="",IF('入力'!$D98="",'入力'!$B98,9999),'入力'!$E98))*(ROUND((BO$1-'入力'!$B98)/IF('入力'!$D98="",1000,'入力'!$D98),0)*IF('入力'!$D98="",1000,'入力'!$D98)=(BO$1-'入力'!$B98)),'入力'!$C98,0))</f>
        <v/>
      </c>
    </row>
    <row r="38">
      <c r="A38" s="5" t="inlineStr">
        <is>
          <t>大きな出費 6</t>
        </is>
      </c>
      <c r="B38" s="27">
        <f>IF(('入力'!$C99="")+('入力'!$B99=""),0,IF((B$1&gt;='入力'!$B99)*(B$1&lt;=IF('入力'!$E99="",IF('入力'!$D99="",'入力'!$B99,9999),'入力'!$E99))*(ROUND((B$1-'入力'!$B99)/IF('入力'!$D99="",1000,'入力'!$D99),0)*IF('入力'!$D99="",1000,'入力'!$D99)=(B$1-'入力'!$B99)),'入力'!$C99,0))</f>
        <v/>
      </c>
      <c r="C38" s="27">
        <f>IF(('入力'!$C99="")+('入力'!$B99=""),0,IF((C$1&gt;='入力'!$B99)*(C$1&lt;=IF('入力'!$E99="",IF('入力'!$D99="",'入力'!$B99,9999),'入力'!$E99))*(ROUND((C$1-'入力'!$B99)/IF('入力'!$D99="",1000,'入力'!$D99),0)*IF('入力'!$D99="",1000,'入力'!$D99)=(C$1-'入力'!$B99)),'入力'!$C99,0))</f>
        <v/>
      </c>
      <c r="D38" s="27">
        <f>IF(('入力'!$C99="")+('入力'!$B99=""),0,IF((D$1&gt;='入力'!$B99)*(D$1&lt;=IF('入力'!$E99="",IF('入力'!$D99="",'入力'!$B99,9999),'入力'!$E99))*(ROUND((D$1-'入力'!$B99)/IF('入力'!$D99="",1000,'入力'!$D99),0)*IF('入力'!$D99="",1000,'入力'!$D99)=(D$1-'入力'!$B99)),'入力'!$C99,0))</f>
        <v/>
      </c>
      <c r="E38" s="27">
        <f>IF(('入力'!$C99="")+('入力'!$B99=""),0,IF((E$1&gt;='入力'!$B99)*(E$1&lt;=IF('入力'!$E99="",IF('入力'!$D99="",'入力'!$B99,9999),'入力'!$E99))*(ROUND((E$1-'入力'!$B99)/IF('入力'!$D99="",1000,'入力'!$D99),0)*IF('入力'!$D99="",1000,'入力'!$D99)=(E$1-'入力'!$B99)),'入力'!$C99,0))</f>
        <v/>
      </c>
      <c r="F38" s="27">
        <f>IF(('入力'!$C99="")+('入力'!$B99=""),0,IF((F$1&gt;='入力'!$B99)*(F$1&lt;=IF('入力'!$E99="",IF('入力'!$D99="",'入力'!$B99,9999),'入力'!$E99))*(ROUND((F$1-'入力'!$B99)/IF('入力'!$D99="",1000,'入力'!$D99),0)*IF('入力'!$D99="",1000,'入力'!$D99)=(F$1-'入力'!$B99)),'入力'!$C99,0))</f>
        <v/>
      </c>
      <c r="G38" s="27">
        <f>IF(('入力'!$C99="")+('入力'!$B99=""),0,IF((G$1&gt;='入力'!$B99)*(G$1&lt;=IF('入力'!$E99="",IF('入力'!$D99="",'入力'!$B99,9999),'入力'!$E99))*(ROUND((G$1-'入力'!$B99)/IF('入力'!$D99="",1000,'入力'!$D99),0)*IF('入力'!$D99="",1000,'入力'!$D99)=(G$1-'入力'!$B99)),'入力'!$C99,0))</f>
        <v/>
      </c>
      <c r="H38" s="27">
        <f>IF(('入力'!$C99="")+('入力'!$B99=""),0,IF((H$1&gt;='入力'!$B99)*(H$1&lt;=IF('入力'!$E99="",IF('入力'!$D99="",'入力'!$B99,9999),'入力'!$E99))*(ROUND((H$1-'入力'!$B99)/IF('入力'!$D99="",1000,'入力'!$D99),0)*IF('入力'!$D99="",1000,'入力'!$D99)=(H$1-'入力'!$B99)),'入力'!$C99,0))</f>
        <v/>
      </c>
      <c r="I38" s="27">
        <f>IF(('入力'!$C99="")+('入力'!$B99=""),0,IF((I$1&gt;='入力'!$B99)*(I$1&lt;=IF('入力'!$E99="",IF('入力'!$D99="",'入力'!$B99,9999),'入力'!$E99))*(ROUND((I$1-'入力'!$B99)/IF('入力'!$D99="",1000,'入力'!$D99),0)*IF('入力'!$D99="",1000,'入力'!$D99)=(I$1-'入力'!$B99)),'入力'!$C99,0))</f>
        <v/>
      </c>
      <c r="J38" s="27">
        <f>IF(('入力'!$C99="")+('入力'!$B99=""),0,IF((J$1&gt;='入力'!$B99)*(J$1&lt;=IF('入力'!$E99="",IF('入力'!$D99="",'入力'!$B99,9999),'入力'!$E99))*(ROUND((J$1-'入力'!$B99)/IF('入力'!$D99="",1000,'入力'!$D99),0)*IF('入力'!$D99="",1000,'入力'!$D99)=(J$1-'入力'!$B99)),'入力'!$C99,0))</f>
        <v/>
      </c>
      <c r="K38" s="27">
        <f>IF(('入力'!$C99="")+('入力'!$B99=""),0,IF((K$1&gt;='入力'!$B99)*(K$1&lt;=IF('入力'!$E99="",IF('入力'!$D99="",'入力'!$B99,9999),'入力'!$E99))*(ROUND((K$1-'入力'!$B99)/IF('入力'!$D99="",1000,'入力'!$D99),0)*IF('入力'!$D99="",1000,'入力'!$D99)=(K$1-'入力'!$B99)),'入力'!$C99,0))</f>
        <v/>
      </c>
      <c r="L38" s="27">
        <f>IF(('入力'!$C99="")+('入力'!$B99=""),0,IF((L$1&gt;='入力'!$B99)*(L$1&lt;=IF('入力'!$E99="",IF('入力'!$D99="",'入力'!$B99,9999),'入力'!$E99))*(ROUND((L$1-'入力'!$B99)/IF('入力'!$D99="",1000,'入力'!$D99),0)*IF('入力'!$D99="",1000,'入力'!$D99)=(L$1-'入力'!$B99)),'入力'!$C99,0))</f>
        <v/>
      </c>
      <c r="M38" s="27">
        <f>IF(('入力'!$C99="")+('入力'!$B99=""),0,IF((M$1&gt;='入力'!$B99)*(M$1&lt;=IF('入力'!$E99="",IF('入力'!$D99="",'入力'!$B99,9999),'入力'!$E99))*(ROUND((M$1-'入力'!$B99)/IF('入力'!$D99="",1000,'入力'!$D99),0)*IF('入力'!$D99="",1000,'入力'!$D99)=(M$1-'入力'!$B99)),'入力'!$C99,0))</f>
        <v/>
      </c>
      <c r="N38" s="27">
        <f>IF(('入力'!$C99="")+('入力'!$B99=""),0,IF((N$1&gt;='入力'!$B99)*(N$1&lt;=IF('入力'!$E99="",IF('入力'!$D99="",'入力'!$B99,9999),'入力'!$E99))*(ROUND((N$1-'入力'!$B99)/IF('入力'!$D99="",1000,'入力'!$D99),0)*IF('入力'!$D99="",1000,'入力'!$D99)=(N$1-'入力'!$B99)),'入力'!$C99,0))</f>
        <v/>
      </c>
      <c r="O38" s="27">
        <f>IF(('入力'!$C99="")+('入力'!$B99=""),0,IF((O$1&gt;='入力'!$B99)*(O$1&lt;=IF('入力'!$E99="",IF('入力'!$D99="",'入力'!$B99,9999),'入力'!$E99))*(ROUND((O$1-'入力'!$B99)/IF('入力'!$D99="",1000,'入力'!$D99),0)*IF('入力'!$D99="",1000,'入力'!$D99)=(O$1-'入力'!$B99)),'入力'!$C99,0))</f>
        <v/>
      </c>
      <c r="P38" s="27">
        <f>IF(('入力'!$C99="")+('入力'!$B99=""),0,IF((P$1&gt;='入力'!$B99)*(P$1&lt;=IF('入力'!$E99="",IF('入力'!$D99="",'入力'!$B99,9999),'入力'!$E99))*(ROUND((P$1-'入力'!$B99)/IF('入力'!$D99="",1000,'入力'!$D99),0)*IF('入力'!$D99="",1000,'入力'!$D99)=(P$1-'入力'!$B99)),'入力'!$C99,0))</f>
        <v/>
      </c>
      <c r="Q38" s="27">
        <f>IF(('入力'!$C99="")+('入力'!$B99=""),0,IF((Q$1&gt;='入力'!$B99)*(Q$1&lt;=IF('入力'!$E99="",IF('入力'!$D99="",'入力'!$B99,9999),'入力'!$E99))*(ROUND((Q$1-'入力'!$B99)/IF('入力'!$D99="",1000,'入力'!$D99),0)*IF('入力'!$D99="",1000,'入力'!$D99)=(Q$1-'入力'!$B99)),'入力'!$C99,0))</f>
        <v/>
      </c>
      <c r="R38" s="27">
        <f>IF(('入力'!$C99="")+('入力'!$B99=""),0,IF((R$1&gt;='入力'!$B99)*(R$1&lt;=IF('入力'!$E99="",IF('入力'!$D99="",'入力'!$B99,9999),'入力'!$E99))*(ROUND((R$1-'入力'!$B99)/IF('入力'!$D99="",1000,'入力'!$D99),0)*IF('入力'!$D99="",1000,'入力'!$D99)=(R$1-'入力'!$B99)),'入力'!$C99,0))</f>
        <v/>
      </c>
      <c r="S38" s="27">
        <f>IF(('入力'!$C99="")+('入力'!$B99=""),0,IF((S$1&gt;='入力'!$B99)*(S$1&lt;=IF('入力'!$E99="",IF('入力'!$D99="",'入力'!$B99,9999),'入力'!$E99))*(ROUND((S$1-'入力'!$B99)/IF('入力'!$D99="",1000,'入力'!$D99),0)*IF('入力'!$D99="",1000,'入力'!$D99)=(S$1-'入力'!$B99)),'入力'!$C99,0))</f>
        <v/>
      </c>
      <c r="T38" s="27">
        <f>IF(('入力'!$C99="")+('入力'!$B99=""),0,IF((T$1&gt;='入力'!$B99)*(T$1&lt;=IF('入力'!$E99="",IF('入力'!$D99="",'入力'!$B99,9999),'入力'!$E99))*(ROUND((T$1-'入力'!$B99)/IF('入力'!$D99="",1000,'入力'!$D99),0)*IF('入力'!$D99="",1000,'入力'!$D99)=(T$1-'入力'!$B99)),'入力'!$C99,0))</f>
        <v/>
      </c>
      <c r="U38" s="27">
        <f>IF(('入力'!$C99="")+('入力'!$B99=""),0,IF((U$1&gt;='入力'!$B99)*(U$1&lt;=IF('入力'!$E99="",IF('入力'!$D99="",'入力'!$B99,9999),'入力'!$E99))*(ROUND((U$1-'入力'!$B99)/IF('入力'!$D99="",1000,'入力'!$D99),0)*IF('入力'!$D99="",1000,'入力'!$D99)=(U$1-'入力'!$B99)),'入力'!$C99,0))</f>
        <v/>
      </c>
      <c r="V38" s="27">
        <f>IF(('入力'!$C99="")+('入力'!$B99=""),0,IF((V$1&gt;='入力'!$B99)*(V$1&lt;=IF('入力'!$E99="",IF('入力'!$D99="",'入力'!$B99,9999),'入力'!$E99))*(ROUND((V$1-'入力'!$B99)/IF('入力'!$D99="",1000,'入力'!$D99),0)*IF('入力'!$D99="",1000,'入力'!$D99)=(V$1-'入力'!$B99)),'入力'!$C99,0))</f>
        <v/>
      </c>
      <c r="W38" s="27">
        <f>IF(('入力'!$C99="")+('入力'!$B99=""),0,IF((W$1&gt;='入力'!$B99)*(W$1&lt;=IF('入力'!$E99="",IF('入力'!$D99="",'入力'!$B99,9999),'入力'!$E99))*(ROUND((W$1-'入力'!$B99)/IF('入力'!$D99="",1000,'入力'!$D99),0)*IF('入力'!$D99="",1000,'入力'!$D99)=(W$1-'入力'!$B99)),'入力'!$C99,0))</f>
        <v/>
      </c>
      <c r="X38" s="27">
        <f>IF(('入力'!$C99="")+('入力'!$B99=""),0,IF((X$1&gt;='入力'!$B99)*(X$1&lt;=IF('入力'!$E99="",IF('入力'!$D99="",'入力'!$B99,9999),'入力'!$E99))*(ROUND((X$1-'入力'!$B99)/IF('入力'!$D99="",1000,'入力'!$D99),0)*IF('入力'!$D99="",1000,'入力'!$D99)=(X$1-'入力'!$B99)),'入力'!$C99,0))</f>
        <v/>
      </c>
      <c r="Y38" s="27">
        <f>IF(('入力'!$C99="")+('入力'!$B99=""),0,IF((Y$1&gt;='入力'!$B99)*(Y$1&lt;=IF('入力'!$E99="",IF('入力'!$D99="",'入力'!$B99,9999),'入力'!$E99))*(ROUND((Y$1-'入力'!$B99)/IF('入力'!$D99="",1000,'入力'!$D99),0)*IF('入力'!$D99="",1000,'入力'!$D99)=(Y$1-'入力'!$B99)),'入力'!$C99,0))</f>
        <v/>
      </c>
      <c r="Z38" s="27">
        <f>IF(('入力'!$C99="")+('入力'!$B99=""),0,IF((Z$1&gt;='入力'!$B99)*(Z$1&lt;=IF('入力'!$E99="",IF('入力'!$D99="",'入力'!$B99,9999),'入力'!$E99))*(ROUND((Z$1-'入力'!$B99)/IF('入力'!$D99="",1000,'入力'!$D99),0)*IF('入力'!$D99="",1000,'入力'!$D99)=(Z$1-'入力'!$B99)),'入力'!$C99,0))</f>
        <v/>
      </c>
      <c r="AA38" s="27">
        <f>IF(('入力'!$C99="")+('入力'!$B99=""),0,IF((AA$1&gt;='入力'!$B99)*(AA$1&lt;=IF('入力'!$E99="",IF('入力'!$D99="",'入力'!$B99,9999),'入力'!$E99))*(ROUND((AA$1-'入力'!$B99)/IF('入力'!$D99="",1000,'入力'!$D99),0)*IF('入力'!$D99="",1000,'入力'!$D99)=(AA$1-'入力'!$B99)),'入力'!$C99,0))</f>
        <v/>
      </c>
      <c r="AB38" s="27">
        <f>IF(('入力'!$C99="")+('入力'!$B99=""),0,IF((AB$1&gt;='入力'!$B99)*(AB$1&lt;=IF('入力'!$E99="",IF('入力'!$D99="",'入力'!$B99,9999),'入力'!$E99))*(ROUND((AB$1-'入力'!$B99)/IF('入力'!$D99="",1000,'入力'!$D99),0)*IF('入力'!$D99="",1000,'入力'!$D99)=(AB$1-'入力'!$B99)),'入力'!$C99,0))</f>
        <v/>
      </c>
      <c r="AC38" s="27">
        <f>IF(('入力'!$C99="")+('入力'!$B99=""),0,IF((AC$1&gt;='入力'!$B99)*(AC$1&lt;=IF('入力'!$E99="",IF('入力'!$D99="",'入力'!$B99,9999),'入力'!$E99))*(ROUND((AC$1-'入力'!$B99)/IF('入力'!$D99="",1000,'入力'!$D99),0)*IF('入力'!$D99="",1000,'入力'!$D99)=(AC$1-'入力'!$B99)),'入力'!$C99,0))</f>
        <v/>
      </c>
      <c r="AD38" s="27">
        <f>IF(('入力'!$C99="")+('入力'!$B99=""),0,IF((AD$1&gt;='入力'!$B99)*(AD$1&lt;=IF('入力'!$E99="",IF('入力'!$D99="",'入力'!$B99,9999),'入力'!$E99))*(ROUND((AD$1-'入力'!$B99)/IF('入力'!$D99="",1000,'入力'!$D99),0)*IF('入力'!$D99="",1000,'入力'!$D99)=(AD$1-'入力'!$B99)),'入力'!$C99,0))</f>
        <v/>
      </c>
      <c r="AE38" s="27">
        <f>IF(('入力'!$C99="")+('入力'!$B99=""),0,IF((AE$1&gt;='入力'!$B99)*(AE$1&lt;=IF('入力'!$E99="",IF('入力'!$D99="",'入力'!$B99,9999),'入力'!$E99))*(ROUND((AE$1-'入力'!$B99)/IF('入力'!$D99="",1000,'入力'!$D99),0)*IF('入力'!$D99="",1000,'入力'!$D99)=(AE$1-'入力'!$B99)),'入力'!$C99,0))</f>
        <v/>
      </c>
      <c r="AF38" s="27">
        <f>IF(('入力'!$C99="")+('入力'!$B99=""),0,IF((AF$1&gt;='入力'!$B99)*(AF$1&lt;=IF('入力'!$E99="",IF('入力'!$D99="",'入力'!$B99,9999),'入力'!$E99))*(ROUND((AF$1-'入力'!$B99)/IF('入力'!$D99="",1000,'入力'!$D99),0)*IF('入力'!$D99="",1000,'入力'!$D99)=(AF$1-'入力'!$B99)),'入力'!$C99,0))</f>
        <v/>
      </c>
      <c r="AG38" s="27">
        <f>IF(('入力'!$C99="")+('入力'!$B99=""),0,IF((AG$1&gt;='入力'!$B99)*(AG$1&lt;=IF('入力'!$E99="",IF('入力'!$D99="",'入力'!$B99,9999),'入力'!$E99))*(ROUND((AG$1-'入力'!$B99)/IF('入力'!$D99="",1000,'入力'!$D99),0)*IF('入力'!$D99="",1000,'入力'!$D99)=(AG$1-'入力'!$B99)),'入力'!$C99,0))</f>
        <v/>
      </c>
      <c r="AH38" s="27">
        <f>IF(('入力'!$C99="")+('入力'!$B99=""),0,IF((AH$1&gt;='入力'!$B99)*(AH$1&lt;=IF('入力'!$E99="",IF('入力'!$D99="",'入力'!$B99,9999),'入力'!$E99))*(ROUND((AH$1-'入力'!$B99)/IF('入力'!$D99="",1000,'入力'!$D99),0)*IF('入力'!$D99="",1000,'入力'!$D99)=(AH$1-'入力'!$B99)),'入力'!$C99,0))</f>
        <v/>
      </c>
      <c r="AI38" s="27">
        <f>IF(('入力'!$C99="")+('入力'!$B99=""),0,IF((AI$1&gt;='入力'!$B99)*(AI$1&lt;=IF('入力'!$E99="",IF('入力'!$D99="",'入力'!$B99,9999),'入力'!$E99))*(ROUND((AI$1-'入力'!$B99)/IF('入力'!$D99="",1000,'入力'!$D99),0)*IF('入力'!$D99="",1000,'入力'!$D99)=(AI$1-'入力'!$B99)),'入力'!$C99,0))</f>
        <v/>
      </c>
      <c r="AJ38" s="27">
        <f>IF(('入力'!$C99="")+('入力'!$B99=""),0,IF((AJ$1&gt;='入力'!$B99)*(AJ$1&lt;=IF('入力'!$E99="",IF('入力'!$D99="",'入力'!$B99,9999),'入力'!$E99))*(ROUND((AJ$1-'入力'!$B99)/IF('入力'!$D99="",1000,'入力'!$D99),0)*IF('入力'!$D99="",1000,'入力'!$D99)=(AJ$1-'入力'!$B99)),'入力'!$C99,0))</f>
        <v/>
      </c>
      <c r="AK38" s="27">
        <f>IF(('入力'!$C99="")+('入力'!$B99=""),0,IF((AK$1&gt;='入力'!$B99)*(AK$1&lt;=IF('入力'!$E99="",IF('入力'!$D99="",'入力'!$B99,9999),'入力'!$E99))*(ROUND((AK$1-'入力'!$B99)/IF('入力'!$D99="",1000,'入力'!$D99),0)*IF('入力'!$D99="",1000,'入力'!$D99)=(AK$1-'入力'!$B99)),'入力'!$C99,0))</f>
        <v/>
      </c>
      <c r="AL38" s="27">
        <f>IF(('入力'!$C99="")+('入力'!$B99=""),0,IF((AL$1&gt;='入力'!$B99)*(AL$1&lt;=IF('入力'!$E99="",IF('入力'!$D99="",'入力'!$B99,9999),'入力'!$E99))*(ROUND((AL$1-'入力'!$B99)/IF('入力'!$D99="",1000,'入力'!$D99),0)*IF('入力'!$D99="",1000,'入力'!$D99)=(AL$1-'入力'!$B99)),'入力'!$C99,0))</f>
        <v/>
      </c>
      <c r="AM38" s="27">
        <f>IF(('入力'!$C99="")+('入力'!$B99=""),0,IF((AM$1&gt;='入力'!$B99)*(AM$1&lt;=IF('入力'!$E99="",IF('入力'!$D99="",'入力'!$B99,9999),'入力'!$E99))*(ROUND((AM$1-'入力'!$B99)/IF('入力'!$D99="",1000,'入力'!$D99),0)*IF('入力'!$D99="",1000,'入力'!$D99)=(AM$1-'入力'!$B99)),'入力'!$C99,0))</f>
        <v/>
      </c>
      <c r="AN38" s="27">
        <f>IF(('入力'!$C99="")+('入力'!$B99=""),0,IF((AN$1&gt;='入力'!$B99)*(AN$1&lt;=IF('入力'!$E99="",IF('入力'!$D99="",'入力'!$B99,9999),'入力'!$E99))*(ROUND((AN$1-'入力'!$B99)/IF('入力'!$D99="",1000,'入力'!$D99),0)*IF('入力'!$D99="",1000,'入力'!$D99)=(AN$1-'入力'!$B99)),'入力'!$C99,0))</f>
        <v/>
      </c>
      <c r="AO38" s="27">
        <f>IF(('入力'!$C99="")+('入力'!$B99=""),0,IF((AO$1&gt;='入力'!$B99)*(AO$1&lt;=IF('入力'!$E99="",IF('入力'!$D99="",'入力'!$B99,9999),'入力'!$E99))*(ROUND((AO$1-'入力'!$B99)/IF('入力'!$D99="",1000,'入力'!$D99),0)*IF('入力'!$D99="",1000,'入力'!$D99)=(AO$1-'入力'!$B99)),'入力'!$C99,0))</f>
        <v/>
      </c>
      <c r="AP38" s="27">
        <f>IF(('入力'!$C99="")+('入力'!$B99=""),0,IF((AP$1&gt;='入力'!$B99)*(AP$1&lt;=IF('入力'!$E99="",IF('入力'!$D99="",'入力'!$B99,9999),'入力'!$E99))*(ROUND((AP$1-'入力'!$B99)/IF('入力'!$D99="",1000,'入力'!$D99),0)*IF('入力'!$D99="",1000,'入力'!$D99)=(AP$1-'入力'!$B99)),'入力'!$C99,0))</f>
        <v/>
      </c>
      <c r="AQ38" s="27">
        <f>IF(('入力'!$C99="")+('入力'!$B99=""),0,IF((AQ$1&gt;='入力'!$B99)*(AQ$1&lt;=IF('入力'!$E99="",IF('入力'!$D99="",'入力'!$B99,9999),'入力'!$E99))*(ROUND((AQ$1-'入力'!$B99)/IF('入力'!$D99="",1000,'入力'!$D99),0)*IF('入力'!$D99="",1000,'入力'!$D99)=(AQ$1-'入力'!$B99)),'入力'!$C99,0))</f>
        <v/>
      </c>
      <c r="AR38" s="27">
        <f>IF(('入力'!$C99="")+('入力'!$B99=""),0,IF((AR$1&gt;='入力'!$B99)*(AR$1&lt;=IF('入力'!$E99="",IF('入力'!$D99="",'入力'!$B99,9999),'入力'!$E99))*(ROUND((AR$1-'入力'!$B99)/IF('入力'!$D99="",1000,'入力'!$D99),0)*IF('入力'!$D99="",1000,'入力'!$D99)=(AR$1-'入力'!$B99)),'入力'!$C99,0))</f>
        <v/>
      </c>
      <c r="AS38" s="27">
        <f>IF(('入力'!$C99="")+('入力'!$B99=""),0,IF((AS$1&gt;='入力'!$B99)*(AS$1&lt;=IF('入力'!$E99="",IF('入力'!$D99="",'入力'!$B99,9999),'入力'!$E99))*(ROUND((AS$1-'入力'!$B99)/IF('入力'!$D99="",1000,'入力'!$D99),0)*IF('入力'!$D99="",1000,'入力'!$D99)=(AS$1-'入力'!$B99)),'入力'!$C99,0))</f>
        <v/>
      </c>
      <c r="AT38" s="27">
        <f>IF(('入力'!$C99="")+('入力'!$B99=""),0,IF((AT$1&gt;='入力'!$B99)*(AT$1&lt;=IF('入力'!$E99="",IF('入力'!$D99="",'入力'!$B99,9999),'入力'!$E99))*(ROUND((AT$1-'入力'!$B99)/IF('入力'!$D99="",1000,'入力'!$D99),0)*IF('入力'!$D99="",1000,'入力'!$D99)=(AT$1-'入力'!$B99)),'入力'!$C99,0))</f>
        <v/>
      </c>
      <c r="AU38" s="27">
        <f>IF(('入力'!$C99="")+('入力'!$B99=""),0,IF((AU$1&gt;='入力'!$B99)*(AU$1&lt;=IF('入力'!$E99="",IF('入力'!$D99="",'入力'!$B99,9999),'入力'!$E99))*(ROUND((AU$1-'入力'!$B99)/IF('入力'!$D99="",1000,'入力'!$D99),0)*IF('入力'!$D99="",1000,'入力'!$D99)=(AU$1-'入力'!$B99)),'入力'!$C99,0))</f>
        <v/>
      </c>
      <c r="AV38" s="27">
        <f>IF(('入力'!$C99="")+('入力'!$B99=""),0,IF((AV$1&gt;='入力'!$B99)*(AV$1&lt;=IF('入力'!$E99="",IF('入力'!$D99="",'入力'!$B99,9999),'入力'!$E99))*(ROUND((AV$1-'入力'!$B99)/IF('入力'!$D99="",1000,'入力'!$D99),0)*IF('入力'!$D99="",1000,'入力'!$D99)=(AV$1-'入力'!$B99)),'入力'!$C99,0))</f>
        <v/>
      </c>
      <c r="AW38" s="27">
        <f>IF(('入力'!$C99="")+('入力'!$B99=""),0,IF((AW$1&gt;='入力'!$B99)*(AW$1&lt;=IF('入力'!$E99="",IF('入力'!$D99="",'入力'!$B99,9999),'入力'!$E99))*(ROUND((AW$1-'入力'!$B99)/IF('入力'!$D99="",1000,'入力'!$D99),0)*IF('入力'!$D99="",1000,'入力'!$D99)=(AW$1-'入力'!$B99)),'入力'!$C99,0))</f>
        <v/>
      </c>
      <c r="AX38" s="27">
        <f>IF(('入力'!$C99="")+('入力'!$B99=""),0,IF((AX$1&gt;='入力'!$B99)*(AX$1&lt;=IF('入力'!$E99="",IF('入力'!$D99="",'入力'!$B99,9999),'入力'!$E99))*(ROUND((AX$1-'入力'!$B99)/IF('入力'!$D99="",1000,'入力'!$D99),0)*IF('入力'!$D99="",1000,'入力'!$D99)=(AX$1-'入力'!$B99)),'入力'!$C99,0))</f>
        <v/>
      </c>
      <c r="AY38" s="27">
        <f>IF(('入力'!$C99="")+('入力'!$B99=""),0,IF((AY$1&gt;='入力'!$B99)*(AY$1&lt;=IF('入力'!$E99="",IF('入力'!$D99="",'入力'!$B99,9999),'入力'!$E99))*(ROUND((AY$1-'入力'!$B99)/IF('入力'!$D99="",1000,'入力'!$D99),0)*IF('入力'!$D99="",1000,'入力'!$D99)=(AY$1-'入力'!$B99)),'入力'!$C99,0))</f>
        <v/>
      </c>
      <c r="AZ38" s="27">
        <f>IF(('入力'!$C99="")+('入力'!$B99=""),0,IF((AZ$1&gt;='入力'!$B99)*(AZ$1&lt;=IF('入力'!$E99="",IF('入力'!$D99="",'入力'!$B99,9999),'入力'!$E99))*(ROUND((AZ$1-'入力'!$B99)/IF('入力'!$D99="",1000,'入力'!$D99),0)*IF('入力'!$D99="",1000,'入力'!$D99)=(AZ$1-'入力'!$B99)),'入力'!$C99,0))</f>
        <v/>
      </c>
      <c r="BA38" s="27">
        <f>IF(('入力'!$C99="")+('入力'!$B99=""),0,IF((BA$1&gt;='入力'!$B99)*(BA$1&lt;=IF('入力'!$E99="",IF('入力'!$D99="",'入力'!$B99,9999),'入力'!$E99))*(ROUND((BA$1-'入力'!$B99)/IF('入力'!$D99="",1000,'入力'!$D99),0)*IF('入力'!$D99="",1000,'入力'!$D99)=(BA$1-'入力'!$B99)),'入力'!$C99,0))</f>
        <v/>
      </c>
      <c r="BB38" s="27">
        <f>IF(('入力'!$C99="")+('入力'!$B99=""),0,IF((BB$1&gt;='入力'!$B99)*(BB$1&lt;=IF('入力'!$E99="",IF('入力'!$D99="",'入力'!$B99,9999),'入力'!$E99))*(ROUND((BB$1-'入力'!$B99)/IF('入力'!$D99="",1000,'入力'!$D99),0)*IF('入力'!$D99="",1000,'入力'!$D99)=(BB$1-'入力'!$B99)),'入力'!$C99,0))</f>
        <v/>
      </c>
      <c r="BC38" s="27">
        <f>IF(('入力'!$C99="")+('入力'!$B99=""),0,IF((BC$1&gt;='入力'!$B99)*(BC$1&lt;=IF('入力'!$E99="",IF('入力'!$D99="",'入力'!$B99,9999),'入力'!$E99))*(ROUND((BC$1-'入力'!$B99)/IF('入力'!$D99="",1000,'入力'!$D99),0)*IF('入力'!$D99="",1000,'入力'!$D99)=(BC$1-'入力'!$B99)),'入力'!$C99,0))</f>
        <v/>
      </c>
      <c r="BD38" s="27">
        <f>IF(('入力'!$C99="")+('入力'!$B99=""),0,IF((BD$1&gt;='入力'!$B99)*(BD$1&lt;=IF('入力'!$E99="",IF('入力'!$D99="",'入力'!$B99,9999),'入力'!$E99))*(ROUND((BD$1-'入力'!$B99)/IF('入力'!$D99="",1000,'入力'!$D99),0)*IF('入力'!$D99="",1000,'入力'!$D99)=(BD$1-'入力'!$B99)),'入力'!$C99,0))</f>
        <v/>
      </c>
      <c r="BE38" s="27">
        <f>IF(('入力'!$C99="")+('入力'!$B99=""),0,IF((BE$1&gt;='入力'!$B99)*(BE$1&lt;=IF('入力'!$E99="",IF('入力'!$D99="",'入力'!$B99,9999),'入力'!$E99))*(ROUND((BE$1-'入力'!$B99)/IF('入力'!$D99="",1000,'入力'!$D99),0)*IF('入力'!$D99="",1000,'入力'!$D99)=(BE$1-'入力'!$B99)),'入力'!$C99,0))</f>
        <v/>
      </c>
      <c r="BF38" s="27">
        <f>IF(('入力'!$C99="")+('入力'!$B99=""),0,IF((BF$1&gt;='入力'!$B99)*(BF$1&lt;=IF('入力'!$E99="",IF('入力'!$D99="",'入力'!$B99,9999),'入力'!$E99))*(ROUND((BF$1-'入力'!$B99)/IF('入力'!$D99="",1000,'入力'!$D99),0)*IF('入力'!$D99="",1000,'入力'!$D99)=(BF$1-'入力'!$B99)),'入力'!$C99,0))</f>
        <v/>
      </c>
      <c r="BG38" s="27">
        <f>IF(('入力'!$C99="")+('入力'!$B99=""),0,IF((BG$1&gt;='入力'!$B99)*(BG$1&lt;=IF('入力'!$E99="",IF('入力'!$D99="",'入力'!$B99,9999),'入力'!$E99))*(ROUND((BG$1-'入力'!$B99)/IF('入力'!$D99="",1000,'入力'!$D99),0)*IF('入力'!$D99="",1000,'入力'!$D99)=(BG$1-'入力'!$B99)),'入力'!$C99,0))</f>
        <v/>
      </c>
      <c r="BH38" s="27">
        <f>IF(('入力'!$C99="")+('入力'!$B99=""),0,IF((BH$1&gt;='入力'!$B99)*(BH$1&lt;=IF('入力'!$E99="",IF('入力'!$D99="",'入力'!$B99,9999),'入力'!$E99))*(ROUND((BH$1-'入力'!$B99)/IF('入力'!$D99="",1000,'入力'!$D99),0)*IF('入力'!$D99="",1000,'入力'!$D99)=(BH$1-'入力'!$B99)),'入力'!$C99,0))</f>
        <v/>
      </c>
      <c r="BI38" s="27">
        <f>IF(('入力'!$C99="")+('入力'!$B99=""),0,IF((BI$1&gt;='入力'!$B99)*(BI$1&lt;=IF('入力'!$E99="",IF('入力'!$D99="",'入力'!$B99,9999),'入力'!$E99))*(ROUND((BI$1-'入力'!$B99)/IF('入力'!$D99="",1000,'入力'!$D99),0)*IF('入力'!$D99="",1000,'入力'!$D99)=(BI$1-'入力'!$B99)),'入力'!$C99,0))</f>
        <v/>
      </c>
      <c r="BJ38" s="27">
        <f>IF(('入力'!$C99="")+('入力'!$B99=""),0,IF((BJ$1&gt;='入力'!$B99)*(BJ$1&lt;=IF('入力'!$E99="",IF('入力'!$D99="",'入力'!$B99,9999),'入力'!$E99))*(ROUND((BJ$1-'入力'!$B99)/IF('入力'!$D99="",1000,'入力'!$D99),0)*IF('入力'!$D99="",1000,'入力'!$D99)=(BJ$1-'入力'!$B99)),'入力'!$C99,0))</f>
        <v/>
      </c>
      <c r="BK38" s="27">
        <f>IF(('入力'!$C99="")+('入力'!$B99=""),0,IF((BK$1&gt;='入力'!$B99)*(BK$1&lt;=IF('入力'!$E99="",IF('入力'!$D99="",'入力'!$B99,9999),'入力'!$E99))*(ROUND((BK$1-'入力'!$B99)/IF('入力'!$D99="",1000,'入力'!$D99),0)*IF('入力'!$D99="",1000,'入力'!$D99)=(BK$1-'入力'!$B99)),'入力'!$C99,0))</f>
        <v/>
      </c>
      <c r="BL38" s="27">
        <f>IF(('入力'!$C99="")+('入力'!$B99=""),0,IF((BL$1&gt;='入力'!$B99)*(BL$1&lt;=IF('入力'!$E99="",IF('入力'!$D99="",'入力'!$B99,9999),'入力'!$E99))*(ROUND((BL$1-'入力'!$B99)/IF('入力'!$D99="",1000,'入力'!$D99),0)*IF('入力'!$D99="",1000,'入力'!$D99)=(BL$1-'入力'!$B99)),'入力'!$C99,0))</f>
        <v/>
      </c>
      <c r="BM38" s="27">
        <f>IF(('入力'!$C99="")+('入力'!$B99=""),0,IF((BM$1&gt;='入力'!$B99)*(BM$1&lt;=IF('入力'!$E99="",IF('入力'!$D99="",'入力'!$B99,9999),'入力'!$E99))*(ROUND((BM$1-'入力'!$B99)/IF('入力'!$D99="",1000,'入力'!$D99),0)*IF('入力'!$D99="",1000,'入力'!$D99)=(BM$1-'入力'!$B99)),'入力'!$C99,0))</f>
        <v/>
      </c>
      <c r="BN38" s="27">
        <f>IF(('入力'!$C99="")+('入力'!$B99=""),0,IF((BN$1&gt;='入力'!$B99)*(BN$1&lt;=IF('入力'!$E99="",IF('入力'!$D99="",'入力'!$B99,9999),'入力'!$E99))*(ROUND((BN$1-'入力'!$B99)/IF('入力'!$D99="",1000,'入力'!$D99),0)*IF('入力'!$D99="",1000,'入力'!$D99)=(BN$1-'入力'!$B99)),'入力'!$C99,0))</f>
        <v/>
      </c>
      <c r="BO38" s="27">
        <f>IF(('入力'!$C99="")+('入力'!$B99=""),0,IF((BO$1&gt;='入力'!$B99)*(BO$1&lt;=IF('入力'!$E99="",IF('入力'!$D99="",'入力'!$B99,9999),'入力'!$E99))*(ROUND((BO$1-'入力'!$B99)/IF('入力'!$D99="",1000,'入力'!$D99),0)*IF('入力'!$D99="",1000,'入力'!$D99)=(BO$1-'入力'!$B99)),'入力'!$C99,0))</f>
        <v/>
      </c>
    </row>
    <row r="39">
      <c r="A39" s="5" t="inlineStr">
        <is>
          <t>大きな出費 7</t>
        </is>
      </c>
      <c r="B39" s="27">
        <f>IF(('入力'!$C100="")+('入力'!$B100=""),0,IF((B$1&gt;='入力'!$B100)*(B$1&lt;=IF('入力'!$E100="",IF('入力'!$D100="",'入力'!$B100,9999),'入力'!$E100))*(ROUND((B$1-'入力'!$B100)/IF('入力'!$D100="",1000,'入力'!$D100),0)*IF('入力'!$D100="",1000,'入力'!$D100)=(B$1-'入力'!$B100)),'入力'!$C100,0))</f>
        <v/>
      </c>
      <c r="C39" s="27">
        <f>IF(('入力'!$C100="")+('入力'!$B100=""),0,IF((C$1&gt;='入力'!$B100)*(C$1&lt;=IF('入力'!$E100="",IF('入力'!$D100="",'入力'!$B100,9999),'入力'!$E100))*(ROUND((C$1-'入力'!$B100)/IF('入力'!$D100="",1000,'入力'!$D100),0)*IF('入力'!$D100="",1000,'入力'!$D100)=(C$1-'入力'!$B100)),'入力'!$C100,0))</f>
        <v/>
      </c>
      <c r="D39" s="27">
        <f>IF(('入力'!$C100="")+('入力'!$B100=""),0,IF((D$1&gt;='入力'!$B100)*(D$1&lt;=IF('入力'!$E100="",IF('入力'!$D100="",'入力'!$B100,9999),'入力'!$E100))*(ROUND((D$1-'入力'!$B100)/IF('入力'!$D100="",1000,'入力'!$D100),0)*IF('入力'!$D100="",1000,'入力'!$D100)=(D$1-'入力'!$B100)),'入力'!$C100,0))</f>
        <v/>
      </c>
      <c r="E39" s="27">
        <f>IF(('入力'!$C100="")+('入力'!$B100=""),0,IF((E$1&gt;='入力'!$B100)*(E$1&lt;=IF('入力'!$E100="",IF('入力'!$D100="",'入力'!$B100,9999),'入力'!$E100))*(ROUND((E$1-'入力'!$B100)/IF('入力'!$D100="",1000,'入力'!$D100),0)*IF('入力'!$D100="",1000,'入力'!$D100)=(E$1-'入力'!$B100)),'入力'!$C100,0))</f>
        <v/>
      </c>
      <c r="F39" s="27">
        <f>IF(('入力'!$C100="")+('入力'!$B100=""),0,IF((F$1&gt;='入力'!$B100)*(F$1&lt;=IF('入力'!$E100="",IF('入力'!$D100="",'入力'!$B100,9999),'入力'!$E100))*(ROUND((F$1-'入力'!$B100)/IF('入力'!$D100="",1000,'入力'!$D100),0)*IF('入力'!$D100="",1000,'入力'!$D100)=(F$1-'入力'!$B100)),'入力'!$C100,0))</f>
        <v/>
      </c>
      <c r="G39" s="27">
        <f>IF(('入力'!$C100="")+('入力'!$B100=""),0,IF((G$1&gt;='入力'!$B100)*(G$1&lt;=IF('入力'!$E100="",IF('入力'!$D100="",'入力'!$B100,9999),'入力'!$E100))*(ROUND((G$1-'入力'!$B100)/IF('入力'!$D100="",1000,'入力'!$D100),0)*IF('入力'!$D100="",1000,'入力'!$D100)=(G$1-'入力'!$B100)),'入力'!$C100,0))</f>
        <v/>
      </c>
      <c r="H39" s="27">
        <f>IF(('入力'!$C100="")+('入力'!$B100=""),0,IF((H$1&gt;='入力'!$B100)*(H$1&lt;=IF('入力'!$E100="",IF('入力'!$D100="",'入力'!$B100,9999),'入力'!$E100))*(ROUND((H$1-'入力'!$B100)/IF('入力'!$D100="",1000,'入力'!$D100),0)*IF('入力'!$D100="",1000,'入力'!$D100)=(H$1-'入力'!$B100)),'入力'!$C100,0))</f>
        <v/>
      </c>
      <c r="I39" s="27">
        <f>IF(('入力'!$C100="")+('入力'!$B100=""),0,IF((I$1&gt;='入力'!$B100)*(I$1&lt;=IF('入力'!$E100="",IF('入力'!$D100="",'入力'!$B100,9999),'入力'!$E100))*(ROUND((I$1-'入力'!$B100)/IF('入力'!$D100="",1000,'入力'!$D100),0)*IF('入力'!$D100="",1000,'入力'!$D100)=(I$1-'入力'!$B100)),'入力'!$C100,0))</f>
        <v/>
      </c>
      <c r="J39" s="27">
        <f>IF(('入力'!$C100="")+('入力'!$B100=""),0,IF((J$1&gt;='入力'!$B100)*(J$1&lt;=IF('入力'!$E100="",IF('入力'!$D100="",'入力'!$B100,9999),'入力'!$E100))*(ROUND((J$1-'入力'!$B100)/IF('入力'!$D100="",1000,'入力'!$D100),0)*IF('入力'!$D100="",1000,'入力'!$D100)=(J$1-'入力'!$B100)),'入力'!$C100,0))</f>
        <v/>
      </c>
      <c r="K39" s="27">
        <f>IF(('入力'!$C100="")+('入力'!$B100=""),0,IF((K$1&gt;='入力'!$B100)*(K$1&lt;=IF('入力'!$E100="",IF('入力'!$D100="",'入力'!$B100,9999),'入力'!$E100))*(ROUND((K$1-'入力'!$B100)/IF('入力'!$D100="",1000,'入力'!$D100),0)*IF('入力'!$D100="",1000,'入力'!$D100)=(K$1-'入力'!$B100)),'入力'!$C100,0))</f>
        <v/>
      </c>
      <c r="L39" s="27">
        <f>IF(('入力'!$C100="")+('入力'!$B100=""),0,IF((L$1&gt;='入力'!$B100)*(L$1&lt;=IF('入力'!$E100="",IF('入力'!$D100="",'入力'!$B100,9999),'入力'!$E100))*(ROUND((L$1-'入力'!$B100)/IF('入力'!$D100="",1000,'入力'!$D100),0)*IF('入力'!$D100="",1000,'入力'!$D100)=(L$1-'入力'!$B100)),'入力'!$C100,0))</f>
        <v/>
      </c>
      <c r="M39" s="27">
        <f>IF(('入力'!$C100="")+('入力'!$B100=""),0,IF((M$1&gt;='入力'!$B100)*(M$1&lt;=IF('入力'!$E100="",IF('入力'!$D100="",'入力'!$B100,9999),'入力'!$E100))*(ROUND((M$1-'入力'!$B100)/IF('入力'!$D100="",1000,'入力'!$D100),0)*IF('入力'!$D100="",1000,'入力'!$D100)=(M$1-'入力'!$B100)),'入力'!$C100,0))</f>
        <v/>
      </c>
      <c r="N39" s="27">
        <f>IF(('入力'!$C100="")+('入力'!$B100=""),0,IF((N$1&gt;='入力'!$B100)*(N$1&lt;=IF('入力'!$E100="",IF('入力'!$D100="",'入力'!$B100,9999),'入力'!$E100))*(ROUND((N$1-'入力'!$B100)/IF('入力'!$D100="",1000,'入力'!$D100),0)*IF('入力'!$D100="",1000,'入力'!$D100)=(N$1-'入力'!$B100)),'入力'!$C100,0))</f>
        <v/>
      </c>
      <c r="O39" s="27">
        <f>IF(('入力'!$C100="")+('入力'!$B100=""),0,IF((O$1&gt;='入力'!$B100)*(O$1&lt;=IF('入力'!$E100="",IF('入力'!$D100="",'入力'!$B100,9999),'入力'!$E100))*(ROUND((O$1-'入力'!$B100)/IF('入力'!$D100="",1000,'入力'!$D100),0)*IF('入力'!$D100="",1000,'入力'!$D100)=(O$1-'入力'!$B100)),'入力'!$C100,0))</f>
        <v/>
      </c>
      <c r="P39" s="27">
        <f>IF(('入力'!$C100="")+('入力'!$B100=""),0,IF((P$1&gt;='入力'!$B100)*(P$1&lt;=IF('入力'!$E100="",IF('入力'!$D100="",'入力'!$B100,9999),'入力'!$E100))*(ROUND((P$1-'入力'!$B100)/IF('入力'!$D100="",1000,'入力'!$D100),0)*IF('入力'!$D100="",1000,'入力'!$D100)=(P$1-'入力'!$B100)),'入力'!$C100,0))</f>
        <v/>
      </c>
      <c r="Q39" s="27">
        <f>IF(('入力'!$C100="")+('入力'!$B100=""),0,IF((Q$1&gt;='入力'!$B100)*(Q$1&lt;=IF('入力'!$E100="",IF('入力'!$D100="",'入力'!$B100,9999),'入力'!$E100))*(ROUND((Q$1-'入力'!$B100)/IF('入力'!$D100="",1000,'入力'!$D100),0)*IF('入力'!$D100="",1000,'入力'!$D100)=(Q$1-'入力'!$B100)),'入力'!$C100,0))</f>
        <v/>
      </c>
      <c r="R39" s="27">
        <f>IF(('入力'!$C100="")+('入力'!$B100=""),0,IF((R$1&gt;='入力'!$B100)*(R$1&lt;=IF('入力'!$E100="",IF('入力'!$D100="",'入力'!$B100,9999),'入力'!$E100))*(ROUND((R$1-'入力'!$B100)/IF('入力'!$D100="",1000,'入力'!$D100),0)*IF('入力'!$D100="",1000,'入力'!$D100)=(R$1-'入力'!$B100)),'入力'!$C100,0))</f>
        <v/>
      </c>
      <c r="S39" s="27">
        <f>IF(('入力'!$C100="")+('入力'!$B100=""),0,IF((S$1&gt;='入力'!$B100)*(S$1&lt;=IF('入力'!$E100="",IF('入力'!$D100="",'入力'!$B100,9999),'入力'!$E100))*(ROUND((S$1-'入力'!$B100)/IF('入力'!$D100="",1000,'入力'!$D100),0)*IF('入力'!$D100="",1000,'入力'!$D100)=(S$1-'入力'!$B100)),'入力'!$C100,0))</f>
        <v/>
      </c>
      <c r="T39" s="27">
        <f>IF(('入力'!$C100="")+('入力'!$B100=""),0,IF((T$1&gt;='入力'!$B100)*(T$1&lt;=IF('入力'!$E100="",IF('入力'!$D100="",'入力'!$B100,9999),'入力'!$E100))*(ROUND((T$1-'入力'!$B100)/IF('入力'!$D100="",1000,'入力'!$D100),0)*IF('入力'!$D100="",1000,'入力'!$D100)=(T$1-'入力'!$B100)),'入力'!$C100,0))</f>
        <v/>
      </c>
      <c r="U39" s="27">
        <f>IF(('入力'!$C100="")+('入力'!$B100=""),0,IF((U$1&gt;='入力'!$B100)*(U$1&lt;=IF('入力'!$E100="",IF('入力'!$D100="",'入力'!$B100,9999),'入力'!$E100))*(ROUND((U$1-'入力'!$B100)/IF('入力'!$D100="",1000,'入力'!$D100),0)*IF('入力'!$D100="",1000,'入力'!$D100)=(U$1-'入力'!$B100)),'入力'!$C100,0))</f>
        <v/>
      </c>
      <c r="V39" s="27">
        <f>IF(('入力'!$C100="")+('入力'!$B100=""),0,IF((V$1&gt;='入力'!$B100)*(V$1&lt;=IF('入力'!$E100="",IF('入力'!$D100="",'入力'!$B100,9999),'入力'!$E100))*(ROUND((V$1-'入力'!$B100)/IF('入力'!$D100="",1000,'入力'!$D100),0)*IF('入力'!$D100="",1000,'入力'!$D100)=(V$1-'入力'!$B100)),'入力'!$C100,0))</f>
        <v/>
      </c>
      <c r="W39" s="27">
        <f>IF(('入力'!$C100="")+('入力'!$B100=""),0,IF((W$1&gt;='入力'!$B100)*(W$1&lt;=IF('入力'!$E100="",IF('入力'!$D100="",'入力'!$B100,9999),'入力'!$E100))*(ROUND((W$1-'入力'!$B100)/IF('入力'!$D100="",1000,'入力'!$D100),0)*IF('入力'!$D100="",1000,'入力'!$D100)=(W$1-'入力'!$B100)),'入力'!$C100,0))</f>
        <v/>
      </c>
      <c r="X39" s="27">
        <f>IF(('入力'!$C100="")+('入力'!$B100=""),0,IF((X$1&gt;='入力'!$B100)*(X$1&lt;=IF('入力'!$E100="",IF('入力'!$D100="",'入力'!$B100,9999),'入力'!$E100))*(ROUND((X$1-'入力'!$B100)/IF('入力'!$D100="",1000,'入力'!$D100),0)*IF('入力'!$D100="",1000,'入力'!$D100)=(X$1-'入力'!$B100)),'入力'!$C100,0))</f>
        <v/>
      </c>
      <c r="Y39" s="27">
        <f>IF(('入力'!$C100="")+('入力'!$B100=""),0,IF((Y$1&gt;='入力'!$B100)*(Y$1&lt;=IF('入力'!$E100="",IF('入力'!$D100="",'入力'!$B100,9999),'入力'!$E100))*(ROUND((Y$1-'入力'!$B100)/IF('入力'!$D100="",1000,'入力'!$D100),0)*IF('入力'!$D100="",1000,'入力'!$D100)=(Y$1-'入力'!$B100)),'入力'!$C100,0))</f>
        <v/>
      </c>
      <c r="Z39" s="27">
        <f>IF(('入力'!$C100="")+('入力'!$B100=""),0,IF((Z$1&gt;='入力'!$B100)*(Z$1&lt;=IF('入力'!$E100="",IF('入力'!$D100="",'入力'!$B100,9999),'入力'!$E100))*(ROUND((Z$1-'入力'!$B100)/IF('入力'!$D100="",1000,'入力'!$D100),0)*IF('入力'!$D100="",1000,'入力'!$D100)=(Z$1-'入力'!$B100)),'入力'!$C100,0))</f>
        <v/>
      </c>
      <c r="AA39" s="27">
        <f>IF(('入力'!$C100="")+('入力'!$B100=""),0,IF((AA$1&gt;='入力'!$B100)*(AA$1&lt;=IF('入力'!$E100="",IF('入力'!$D100="",'入力'!$B100,9999),'入力'!$E100))*(ROUND((AA$1-'入力'!$B100)/IF('入力'!$D100="",1000,'入力'!$D100),0)*IF('入力'!$D100="",1000,'入力'!$D100)=(AA$1-'入力'!$B100)),'入力'!$C100,0))</f>
        <v/>
      </c>
      <c r="AB39" s="27">
        <f>IF(('入力'!$C100="")+('入力'!$B100=""),0,IF((AB$1&gt;='入力'!$B100)*(AB$1&lt;=IF('入力'!$E100="",IF('入力'!$D100="",'入力'!$B100,9999),'入力'!$E100))*(ROUND((AB$1-'入力'!$B100)/IF('入力'!$D100="",1000,'入力'!$D100),0)*IF('入力'!$D100="",1000,'入力'!$D100)=(AB$1-'入力'!$B100)),'入力'!$C100,0))</f>
        <v/>
      </c>
      <c r="AC39" s="27">
        <f>IF(('入力'!$C100="")+('入力'!$B100=""),0,IF((AC$1&gt;='入力'!$B100)*(AC$1&lt;=IF('入力'!$E100="",IF('入力'!$D100="",'入力'!$B100,9999),'入力'!$E100))*(ROUND((AC$1-'入力'!$B100)/IF('入力'!$D100="",1000,'入力'!$D100),0)*IF('入力'!$D100="",1000,'入力'!$D100)=(AC$1-'入力'!$B100)),'入力'!$C100,0))</f>
        <v/>
      </c>
      <c r="AD39" s="27">
        <f>IF(('入力'!$C100="")+('入力'!$B100=""),0,IF((AD$1&gt;='入力'!$B100)*(AD$1&lt;=IF('入力'!$E100="",IF('入力'!$D100="",'入力'!$B100,9999),'入力'!$E100))*(ROUND((AD$1-'入力'!$B100)/IF('入力'!$D100="",1000,'入力'!$D100),0)*IF('入力'!$D100="",1000,'入力'!$D100)=(AD$1-'入力'!$B100)),'入力'!$C100,0))</f>
        <v/>
      </c>
      <c r="AE39" s="27">
        <f>IF(('入力'!$C100="")+('入力'!$B100=""),0,IF((AE$1&gt;='入力'!$B100)*(AE$1&lt;=IF('入力'!$E100="",IF('入力'!$D100="",'入力'!$B100,9999),'入力'!$E100))*(ROUND((AE$1-'入力'!$B100)/IF('入力'!$D100="",1000,'入力'!$D100),0)*IF('入力'!$D100="",1000,'入力'!$D100)=(AE$1-'入力'!$B100)),'入力'!$C100,0))</f>
        <v/>
      </c>
      <c r="AF39" s="27">
        <f>IF(('入力'!$C100="")+('入力'!$B100=""),0,IF((AF$1&gt;='入力'!$B100)*(AF$1&lt;=IF('入力'!$E100="",IF('入力'!$D100="",'入力'!$B100,9999),'入力'!$E100))*(ROUND((AF$1-'入力'!$B100)/IF('入力'!$D100="",1000,'入力'!$D100),0)*IF('入力'!$D100="",1000,'入力'!$D100)=(AF$1-'入力'!$B100)),'入力'!$C100,0))</f>
        <v/>
      </c>
      <c r="AG39" s="27">
        <f>IF(('入力'!$C100="")+('入力'!$B100=""),0,IF((AG$1&gt;='入力'!$B100)*(AG$1&lt;=IF('入力'!$E100="",IF('入力'!$D100="",'入力'!$B100,9999),'入力'!$E100))*(ROUND((AG$1-'入力'!$B100)/IF('入力'!$D100="",1000,'入力'!$D100),0)*IF('入力'!$D100="",1000,'入力'!$D100)=(AG$1-'入力'!$B100)),'入力'!$C100,0))</f>
        <v/>
      </c>
      <c r="AH39" s="27">
        <f>IF(('入力'!$C100="")+('入力'!$B100=""),0,IF((AH$1&gt;='入力'!$B100)*(AH$1&lt;=IF('入力'!$E100="",IF('入力'!$D100="",'入力'!$B100,9999),'入力'!$E100))*(ROUND((AH$1-'入力'!$B100)/IF('入力'!$D100="",1000,'入力'!$D100),0)*IF('入力'!$D100="",1000,'入力'!$D100)=(AH$1-'入力'!$B100)),'入力'!$C100,0))</f>
        <v/>
      </c>
      <c r="AI39" s="27">
        <f>IF(('入力'!$C100="")+('入力'!$B100=""),0,IF((AI$1&gt;='入力'!$B100)*(AI$1&lt;=IF('入力'!$E100="",IF('入力'!$D100="",'入力'!$B100,9999),'入力'!$E100))*(ROUND((AI$1-'入力'!$B100)/IF('入力'!$D100="",1000,'入力'!$D100),0)*IF('入力'!$D100="",1000,'入力'!$D100)=(AI$1-'入力'!$B100)),'入力'!$C100,0))</f>
        <v/>
      </c>
      <c r="AJ39" s="27">
        <f>IF(('入力'!$C100="")+('入力'!$B100=""),0,IF((AJ$1&gt;='入力'!$B100)*(AJ$1&lt;=IF('入力'!$E100="",IF('入力'!$D100="",'入力'!$B100,9999),'入力'!$E100))*(ROUND((AJ$1-'入力'!$B100)/IF('入力'!$D100="",1000,'入力'!$D100),0)*IF('入力'!$D100="",1000,'入力'!$D100)=(AJ$1-'入力'!$B100)),'入力'!$C100,0))</f>
        <v/>
      </c>
      <c r="AK39" s="27">
        <f>IF(('入力'!$C100="")+('入力'!$B100=""),0,IF((AK$1&gt;='入力'!$B100)*(AK$1&lt;=IF('入力'!$E100="",IF('入力'!$D100="",'入力'!$B100,9999),'入力'!$E100))*(ROUND((AK$1-'入力'!$B100)/IF('入力'!$D100="",1000,'入力'!$D100),0)*IF('入力'!$D100="",1000,'入力'!$D100)=(AK$1-'入力'!$B100)),'入力'!$C100,0))</f>
        <v/>
      </c>
      <c r="AL39" s="27">
        <f>IF(('入力'!$C100="")+('入力'!$B100=""),0,IF((AL$1&gt;='入力'!$B100)*(AL$1&lt;=IF('入力'!$E100="",IF('入力'!$D100="",'入力'!$B100,9999),'入力'!$E100))*(ROUND((AL$1-'入力'!$B100)/IF('入力'!$D100="",1000,'入力'!$D100),0)*IF('入力'!$D100="",1000,'入力'!$D100)=(AL$1-'入力'!$B100)),'入力'!$C100,0))</f>
        <v/>
      </c>
      <c r="AM39" s="27">
        <f>IF(('入力'!$C100="")+('入力'!$B100=""),0,IF((AM$1&gt;='入力'!$B100)*(AM$1&lt;=IF('入力'!$E100="",IF('入力'!$D100="",'入力'!$B100,9999),'入力'!$E100))*(ROUND((AM$1-'入力'!$B100)/IF('入力'!$D100="",1000,'入力'!$D100),0)*IF('入力'!$D100="",1000,'入力'!$D100)=(AM$1-'入力'!$B100)),'入力'!$C100,0))</f>
        <v/>
      </c>
      <c r="AN39" s="27">
        <f>IF(('入力'!$C100="")+('入力'!$B100=""),0,IF((AN$1&gt;='入力'!$B100)*(AN$1&lt;=IF('入力'!$E100="",IF('入力'!$D100="",'入力'!$B100,9999),'入力'!$E100))*(ROUND((AN$1-'入力'!$B100)/IF('入力'!$D100="",1000,'入力'!$D100),0)*IF('入力'!$D100="",1000,'入力'!$D100)=(AN$1-'入力'!$B100)),'入力'!$C100,0))</f>
        <v/>
      </c>
      <c r="AO39" s="27">
        <f>IF(('入力'!$C100="")+('入力'!$B100=""),0,IF((AO$1&gt;='入力'!$B100)*(AO$1&lt;=IF('入力'!$E100="",IF('入力'!$D100="",'入力'!$B100,9999),'入力'!$E100))*(ROUND((AO$1-'入力'!$B100)/IF('入力'!$D100="",1000,'入力'!$D100),0)*IF('入力'!$D100="",1000,'入力'!$D100)=(AO$1-'入力'!$B100)),'入力'!$C100,0))</f>
        <v/>
      </c>
      <c r="AP39" s="27">
        <f>IF(('入力'!$C100="")+('入力'!$B100=""),0,IF((AP$1&gt;='入力'!$B100)*(AP$1&lt;=IF('入力'!$E100="",IF('入力'!$D100="",'入力'!$B100,9999),'入力'!$E100))*(ROUND((AP$1-'入力'!$B100)/IF('入力'!$D100="",1000,'入力'!$D100),0)*IF('入力'!$D100="",1000,'入力'!$D100)=(AP$1-'入力'!$B100)),'入力'!$C100,0))</f>
        <v/>
      </c>
      <c r="AQ39" s="27">
        <f>IF(('入力'!$C100="")+('入力'!$B100=""),0,IF((AQ$1&gt;='入力'!$B100)*(AQ$1&lt;=IF('入力'!$E100="",IF('入力'!$D100="",'入力'!$B100,9999),'入力'!$E100))*(ROUND((AQ$1-'入力'!$B100)/IF('入力'!$D100="",1000,'入力'!$D100),0)*IF('入力'!$D100="",1000,'入力'!$D100)=(AQ$1-'入力'!$B100)),'入力'!$C100,0))</f>
        <v/>
      </c>
      <c r="AR39" s="27">
        <f>IF(('入力'!$C100="")+('入力'!$B100=""),0,IF((AR$1&gt;='入力'!$B100)*(AR$1&lt;=IF('入力'!$E100="",IF('入力'!$D100="",'入力'!$B100,9999),'入力'!$E100))*(ROUND((AR$1-'入力'!$B100)/IF('入力'!$D100="",1000,'入力'!$D100),0)*IF('入力'!$D100="",1000,'入力'!$D100)=(AR$1-'入力'!$B100)),'入力'!$C100,0))</f>
        <v/>
      </c>
      <c r="AS39" s="27">
        <f>IF(('入力'!$C100="")+('入力'!$B100=""),0,IF((AS$1&gt;='入力'!$B100)*(AS$1&lt;=IF('入力'!$E100="",IF('入力'!$D100="",'入力'!$B100,9999),'入力'!$E100))*(ROUND((AS$1-'入力'!$B100)/IF('入力'!$D100="",1000,'入力'!$D100),0)*IF('入力'!$D100="",1000,'入力'!$D100)=(AS$1-'入力'!$B100)),'入力'!$C100,0))</f>
        <v/>
      </c>
      <c r="AT39" s="27">
        <f>IF(('入力'!$C100="")+('入力'!$B100=""),0,IF((AT$1&gt;='入力'!$B100)*(AT$1&lt;=IF('入力'!$E100="",IF('入力'!$D100="",'入力'!$B100,9999),'入力'!$E100))*(ROUND((AT$1-'入力'!$B100)/IF('入力'!$D100="",1000,'入力'!$D100),0)*IF('入力'!$D100="",1000,'入力'!$D100)=(AT$1-'入力'!$B100)),'入力'!$C100,0))</f>
        <v/>
      </c>
      <c r="AU39" s="27">
        <f>IF(('入力'!$C100="")+('入力'!$B100=""),0,IF((AU$1&gt;='入力'!$B100)*(AU$1&lt;=IF('入力'!$E100="",IF('入力'!$D100="",'入力'!$B100,9999),'入力'!$E100))*(ROUND((AU$1-'入力'!$B100)/IF('入力'!$D100="",1000,'入力'!$D100),0)*IF('入力'!$D100="",1000,'入力'!$D100)=(AU$1-'入力'!$B100)),'入力'!$C100,0))</f>
        <v/>
      </c>
      <c r="AV39" s="27">
        <f>IF(('入力'!$C100="")+('入力'!$B100=""),0,IF((AV$1&gt;='入力'!$B100)*(AV$1&lt;=IF('入力'!$E100="",IF('入力'!$D100="",'入力'!$B100,9999),'入力'!$E100))*(ROUND((AV$1-'入力'!$B100)/IF('入力'!$D100="",1000,'入力'!$D100),0)*IF('入力'!$D100="",1000,'入力'!$D100)=(AV$1-'入力'!$B100)),'入力'!$C100,0))</f>
        <v/>
      </c>
      <c r="AW39" s="27">
        <f>IF(('入力'!$C100="")+('入力'!$B100=""),0,IF((AW$1&gt;='入力'!$B100)*(AW$1&lt;=IF('入力'!$E100="",IF('入力'!$D100="",'入力'!$B100,9999),'入力'!$E100))*(ROUND((AW$1-'入力'!$B100)/IF('入力'!$D100="",1000,'入力'!$D100),0)*IF('入力'!$D100="",1000,'入力'!$D100)=(AW$1-'入力'!$B100)),'入力'!$C100,0))</f>
        <v/>
      </c>
      <c r="AX39" s="27">
        <f>IF(('入力'!$C100="")+('入力'!$B100=""),0,IF((AX$1&gt;='入力'!$B100)*(AX$1&lt;=IF('入力'!$E100="",IF('入力'!$D100="",'入力'!$B100,9999),'入力'!$E100))*(ROUND((AX$1-'入力'!$B100)/IF('入力'!$D100="",1000,'入力'!$D100),0)*IF('入力'!$D100="",1000,'入力'!$D100)=(AX$1-'入力'!$B100)),'入力'!$C100,0))</f>
        <v/>
      </c>
      <c r="AY39" s="27">
        <f>IF(('入力'!$C100="")+('入力'!$B100=""),0,IF((AY$1&gt;='入力'!$B100)*(AY$1&lt;=IF('入力'!$E100="",IF('入力'!$D100="",'入力'!$B100,9999),'入力'!$E100))*(ROUND((AY$1-'入力'!$B100)/IF('入力'!$D100="",1000,'入力'!$D100),0)*IF('入力'!$D100="",1000,'入力'!$D100)=(AY$1-'入力'!$B100)),'入力'!$C100,0))</f>
        <v/>
      </c>
      <c r="AZ39" s="27">
        <f>IF(('入力'!$C100="")+('入力'!$B100=""),0,IF((AZ$1&gt;='入力'!$B100)*(AZ$1&lt;=IF('入力'!$E100="",IF('入力'!$D100="",'入力'!$B100,9999),'入力'!$E100))*(ROUND((AZ$1-'入力'!$B100)/IF('入力'!$D100="",1000,'入力'!$D100),0)*IF('入力'!$D100="",1000,'入力'!$D100)=(AZ$1-'入力'!$B100)),'入力'!$C100,0))</f>
        <v/>
      </c>
      <c r="BA39" s="27">
        <f>IF(('入力'!$C100="")+('入力'!$B100=""),0,IF((BA$1&gt;='入力'!$B100)*(BA$1&lt;=IF('入力'!$E100="",IF('入力'!$D100="",'入力'!$B100,9999),'入力'!$E100))*(ROUND((BA$1-'入力'!$B100)/IF('入力'!$D100="",1000,'入力'!$D100),0)*IF('入力'!$D100="",1000,'入力'!$D100)=(BA$1-'入力'!$B100)),'入力'!$C100,0))</f>
        <v/>
      </c>
      <c r="BB39" s="27">
        <f>IF(('入力'!$C100="")+('入力'!$B100=""),0,IF((BB$1&gt;='入力'!$B100)*(BB$1&lt;=IF('入力'!$E100="",IF('入力'!$D100="",'入力'!$B100,9999),'入力'!$E100))*(ROUND((BB$1-'入力'!$B100)/IF('入力'!$D100="",1000,'入力'!$D100),0)*IF('入力'!$D100="",1000,'入力'!$D100)=(BB$1-'入力'!$B100)),'入力'!$C100,0))</f>
        <v/>
      </c>
      <c r="BC39" s="27">
        <f>IF(('入力'!$C100="")+('入力'!$B100=""),0,IF((BC$1&gt;='入力'!$B100)*(BC$1&lt;=IF('入力'!$E100="",IF('入力'!$D100="",'入力'!$B100,9999),'入力'!$E100))*(ROUND((BC$1-'入力'!$B100)/IF('入力'!$D100="",1000,'入力'!$D100),0)*IF('入力'!$D100="",1000,'入力'!$D100)=(BC$1-'入力'!$B100)),'入力'!$C100,0))</f>
        <v/>
      </c>
      <c r="BD39" s="27">
        <f>IF(('入力'!$C100="")+('入力'!$B100=""),0,IF((BD$1&gt;='入力'!$B100)*(BD$1&lt;=IF('入力'!$E100="",IF('入力'!$D100="",'入力'!$B100,9999),'入力'!$E100))*(ROUND((BD$1-'入力'!$B100)/IF('入力'!$D100="",1000,'入力'!$D100),0)*IF('入力'!$D100="",1000,'入力'!$D100)=(BD$1-'入力'!$B100)),'入力'!$C100,0))</f>
        <v/>
      </c>
      <c r="BE39" s="27">
        <f>IF(('入力'!$C100="")+('入力'!$B100=""),0,IF((BE$1&gt;='入力'!$B100)*(BE$1&lt;=IF('入力'!$E100="",IF('入力'!$D100="",'入力'!$B100,9999),'入力'!$E100))*(ROUND((BE$1-'入力'!$B100)/IF('入力'!$D100="",1000,'入力'!$D100),0)*IF('入力'!$D100="",1000,'入力'!$D100)=(BE$1-'入力'!$B100)),'入力'!$C100,0))</f>
        <v/>
      </c>
      <c r="BF39" s="27">
        <f>IF(('入力'!$C100="")+('入力'!$B100=""),0,IF((BF$1&gt;='入力'!$B100)*(BF$1&lt;=IF('入力'!$E100="",IF('入力'!$D100="",'入力'!$B100,9999),'入力'!$E100))*(ROUND((BF$1-'入力'!$B100)/IF('入力'!$D100="",1000,'入力'!$D100),0)*IF('入力'!$D100="",1000,'入力'!$D100)=(BF$1-'入力'!$B100)),'入力'!$C100,0))</f>
        <v/>
      </c>
      <c r="BG39" s="27">
        <f>IF(('入力'!$C100="")+('入力'!$B100=""),0,IF((BG$1&gt;='入力'!$B100)*(BG$1&lt;=IF('入力'!$E100="",IF('入力'!$D100="",'入力'!$B100,9999),'入力'!$E100))*(ROUND((BG$1-'入力'!$B100)/IF('入力'!$D100="",1000,'入力'!$D100),0)*IF('入力'!$D100="",1000,'入力'!$D100)=(BG$1-'入力'!$B100)),'入力'!$C100,0))</f>
        <v/>
      </c>
      <c r="BH39" s="27">
        <f>IF(('入力'!$C100="")+('入力'!$B100=""),0,IF((BH$1&gt;='入力'!$B100)*(BH$1&lt;=IF('入力'!$E100="",IF('入力'!$D100="",'入力'!$B100,9999),'入力'!$E100))*(ROUND((BH$1-'入力'!$B100)/IF('入力'!$D100="",1000,'入力'!$D100),0)*IF('入力'!$D100="",1000,'入力'!$D100)=(BH$1-'入力'!$B100)),'入力'!$C100,0))</f>
        <v/>
      </c>
      <c r="BI39" s="27">
        <f>IF(('入力'!$C100="")+('入力'!$B100=""),0,IF((BI$1&gt;='入力'!$B100)*(BI$1&lt;=IF('入力'!$E100="",IF('入力'!$D100="",'入力'!$B100,9999),'入力'!$E100))*(ROUND((BI$1-'入力'!$B100)/IF('入力'!$D100="",1000,'入力'!$D100),0)*IF('入力'!$D100="",1000,'入力'!$D100)=(BI$1-'入力'!$B100)),'入力'!$C100,0))</f>
        <v/>
      </c>
      <c r="BJ39" s="27">
        <f>IF(('入力'!$C100="")+('入力'!$B100=""),0,IF((BJ$1&gt;='入力'!$B100)*(BJ$1&lt;=IF('入力'!$E100="",IF('入力'!$D100="",'入力'!$B100,9999),'入力'!$E100))*(ROUND((BJ$1-'入力'!$B100)/IF('入力'!$D100="",1000,'入力'!$D100),0)*IF('入力'!$D100="",1000,'入力'!$D100)=(BJ$1-'入力'!$B100)),'入力'!$C100,0))</f>
        <v/>
      </c>
      <c r="BK39" s="27">
        <f>IF(('入力'!$C100="")+('入力'!$B100=""),0,IF((BK$1&gt;='入力'!$B100)*(BK$1&lt;=IF('入力'!$E100="",IF('入力'!$D100="",'入力'!$B100,9999),'入力'!$E100))*(ROUND((BK$1-'入力'!$B100)/IF('入力'!$D100="",1000,'入力'!$D100),0)*IF('入力'!$D100="",1000,'入力'!$D100)=(BK$1-'入力'!$B100)),'入力'!$C100,0))</f>
        <v/>
      </c>
      <c r="BL39" s="27">
        <f>IF(('入力'!$C100="")+('入力'!$B100=""),0,IF((BL$1&gt;='入力'!$B100)*(BL$1&lt;=IF('入力'!$E100="",IF('入力'!$D100="",'入力'!$B100,9999),'入力'!$E100))*(ROUND((BL$1-'入力'!$B100)/IF('入力'!$D100="",1000,'入力'!$D100),0)*IF('入力'!$D100="",1000,'入力'!$D100)=(BL$1-'入力'!$B100)),'入力'!$C100,0))</f>
        <v/>
      </c>
      <c r="BM39" s="27">
        <f>IF(('入力'!$C100="")+('入力'!$B100=""),0,IF((BM$1&gt;='入力'!$B100)*(BM$1&lt;=IF('入力'!$E100="",IF('入力'!$D100="",'入力'!$B100,9999),'入力'!$E100))*(ROUND((BM$1-'入力'!$B100)/IF('入力'!$D100="",1000,'入力'!$D100),0)*IF('入力'!$D100="",1000,'入力'!$D100)=(BM$1-'入力'!$B100)),'入力'!$C100,0))</f>
        <v/>
      </c>
      <c r="BN39" s="27">
        <f>IF(('入力'!$C100="")+('入力'!$B100=""),0,IF((BN$1&gt;='入力'!$B100)*(BN$1&lt;=IF('入力'!$E100="",IF('入力'!$D100="",'入力'!$B100,9999),'入力'!$E100))*(ROUND((BN$1-'入力'!$B100)/IF('入力'!$D100="",1000,'入力'!$D100),0)*IF('入力'!$D100="",1000,'入力'!$D100)=(BN$1-'入力'!$B100)),'入力'!$C100,0))</f>
        <v/>
      </c>
      <c r="BO39" s="27">
        <f>IF(('入力'!$C100="")+('入力'!$B100=""),0,IF((BO$1&gt;='入力'!$B100)*(BO$1&lt;=IF('入力'!$E100="",IF('入力'!$D100="",'入力'!$B100,9999),'入力'!$E100))*(ROUND((BO$1-'入力'!$B100)/IF('入力'!$D100="",1000,'入力'!$D100),0)*IF('入力'!$D100="",1000,'入力'!$D100)=(BO$1-'入力'!$B100)),'入力'!$C100,0))</f>
        <v/>
      </c>
    </row>
    <row r="40">
      <c r="A40" s="5" t="inlineStr">
        <is>
          <t>大きな出費 8</t>
        </is>
      </c>
      <c r="B40" s="27">
        <f>IF(('入力'!$C101="")+('入力'!$B101=""),0,IF((B$1&gt;='入力'!$B101)*(B$1&lt;=IF('入力'!$E101="",IF('入力'!$D101="",'入力'!$B101,9999),'入力'!$E101))*(ROUND((B$1-'入力'!$B101)/IF('入力'!$D101="",1000,'入力'!$D101),0)*IF('入力'!$D101="",1000,'入力'!$D101)=(B$1-'入力'!$B101)),'入力'!$C101,0))</f>
        <v/>
      </c>
      <c r="C40" s="27">
        <f>IF(('入力'!$C101="")+('入力'!$B101=""),0,IF((C$1&gt;='入力'!$B101)*(C$1&lt;=IF('入力'!$E101="",IF('入力'!$D101="",'入力'!$B101,9999),'入力'!$E101))*(ROUND((C$1-'入力'!$B101)/IF('入力'!$D101="",1000,'入力'!$D101),0)*IF('入力'!$D101="",1000,'入力'!$D101)=(C$1-'入力'!$B101)),'入力'!$C101,0))</f>
        <v/>
      </c>
      <c r="D40" s="27">
        <f>IF(('入力'!$C101="")+('入力'!$B101=""),0,IF((D$1&gt;='入力'!$B101)*(D$1&lt;=IF('入力'!$E101="",IF('入力'!$D101="",'入力'!$B101,9999),'入力'!$E101))*(ROUND((D$1-'入力'!$B101)/IF('入力'!$D101="",1000,'入力'!$D101),0)*IF('入力'!$D101="",1000,'入力'!$D101)=(D$1-'入力'!$B101)),'入力'!$C101,0))</f>
        <v/>
      </c>
      <c r="E40" s="27">
        <f>IF(('入力'!$C101="")+('入力'!$B101=""),0,IF((E$1&gt;='入力'!$B101)*(E$1&lt;=IF('入力'!$E101="",IF('入力'!$D101="",'入力'!$B101,9999),'入力'!$E101))*(ROUND((E$1-'入力'!$B101)/IF('入力'!$D101="",1000,'入力'!$D101),0)*IF('入力'!$D101="",1000,'入力'!$D101)=(E$1-'入力'!$B101)),'入力'!$C101,0))</f>
        <v/>
      </c>
      <c r="F40" s="27">
        <f>IF(('入力'!$C101="")+('入力'!$B101=""),0,IF((F$1&gt;='入力'!$B101)*(F$1&lt;=IF('入力'!$E101="",IF('入力'!$D101="",'入力'!$B101,9999),'入力'!$E101))*(ROUND((F$1-'入力'!$B101)/IF('入力'!$D101="",1000,'入力'!$D101),0)*IF('入力'!$D101="",1000,'入力'!$D101)=(F$1-'入力'!$B101)),'入力'!$C101,0))</f>
        <v/>
      </c>
      <c r="G40" s="27">
        <f>IF(('入力'!$C101="")+('入力'!$B101=""),0,IF((G$1&gt;='入力'!$B101)*(G$1&lt;=IF('入力'!$E101="",IF('入力'!$D101="",'入力'!$B101,9999),'入力'!$E101))*(ROUND((G$1-'入力'!$B101)/IF('入力'!$D101="",1000,'入力'!$D101),0)*IF('入力'!$D101="",1000,'入力'!$D101)=(G$1-'入力'!$B101)),'入力'!$C101,0))</f>
        <v/>
      </c>
      <c r="H40" s="27">
        <f>IF(('入力'!$C101="")+('入力'!$B101=""),0,IF((H$1&gt;='入力'!$B101)*(H$1&lt;=IF('入力'!$E101="",IF('入力'!$D101="",'入力'!$B101,9999),'入力'!$E101))*(ROUND((H$1-'入力'!$B101)/IF('入力'!$D101="",1000,'入力'!$D101),0)*IF('入力'!$D101="",1000,'入力'!$D101)=(H$1-'入力'!$B101)),'入力'!$C101,0))</f>
        <v/>
      </c>
      <c r="I40" s="27">
        <f>IF(('入力'!$C101="")+('入力'!$B101=""),0,IF((I$1&gt;='入力'!$B101)*(I$1&lt;=IF('入力'!$E101="",IF('入力'!$D101="",'入力'!$B101,9999),'入力'!$E101))*(ROUND((I$1-'入力'!$B101)/IF('入力'!$D101="",1000,'入力'!$D101),0)*IF('入力'!$D101="",1000,'入力'!$D101)=(I$1-'入力'!$B101)),'入力'!$C101,0))</f>
        <v/>
      </c>
      <c r="J40" s="27">
        <f>IF(('入力'!$C101="")+('入力'!$B101=""),0,IF((J$1&gt;='入力'!$B101)*(J$1&lt;=IF('入力'!$E101="",IF('入力'!$D101="",'入力'!$B101,9999),'入力'!$E101))*(ROUND((J$1-'入力'!$B101)/IF('入力'!$D101="",1000,'入力'!$D101),0)*IF('入力'!$D101="",1000,'入力'!$D101)=(J$1-'入力'!$B101)),'入力'!$C101,0))</f>
        <v/>
      </c>
      <c r="K40" s="27">
        <f>IF(('入力'!$C101="")+('入力'!$B101=""),0,IF((K$1&gt;='入力'!$B101)*(K$1&lt;=IF('入力'!$E101="",IF('入力'!$D101="",'入力'!$B101,9999),'入力'!$E101))*(ROUND((K$1-'入力'!$B101)/IF('入力'!$D101="",1000,'入力'!$D101),0)*IF('入力'!$D101="",1000,'入力'!$D101)=(K$1-'入力'!$B101)),'入力'!$C101,0))</f>
        <v/>
      </c>
      <c r="L40" s="27">
        <f>IF(('入力'!$C101="")+('入力'!$B101=""),0,IF((L$1&gt;='入力'!$B101)*(L$1&lt;=IF('入力'!$E101="",IF('入力'!$D101="",'入力'!$B101,9999),'入力'!$E101))*(ROUND((L$1-'入力'!$B101)/IF('入力'!$D101="",1000,'入力'!$D101),0)*IF('入力'!$D101="",1000,'入力'!$D101)=(L$1-'入力'!$B101)),'入力'!$C101,0))</f>
        <v/>
      </c>
      <c r="M40" s="27">
        <f>IF(('入力'!$C101="")+('入力'!$B101=""),0,IF((M$1&gt;='入力'!$B101)*(M$1&lt;=IF('入力'!$E101="",IF('入力'!$D101="",'入力'!$B101,9999),'入力'!$E101))*(ROUND((M$1-'入力'!$B101)/IF('入力'!$D101="",1000,'入力'!$D101),0)*IF('入力'!$D101="",1000,'入力'!$D101)=(M$1-'入力'!$B101)),'入力'!$C101,0))</f>
        <v/>
      </c>
      <c r="N40" s="27">
        <f>IF(('入力'!$C101="")+('入力'!$B101=""),0,IF((N$1&gt;='入力'!$B101)*(N$1&lt;=IF('入力'!$E101="",IF('入力'!$D101="",'入力'!$B101,9999),'入力'!$E101))*(ROUND((N$1-'入力'!$B101)/IF('入力'!$D101="",1000,'入力'!$D101),0)*IF('入力'!$D101="",1000,'入力'!$D101)=(N$1-'入力'!$B101)),'入力'!$C101,0))</f>
        <v/>
      </c>
      <c r="O40" s="27">
        <f>IF(('入力'!$C101="")+('入力'!$B101=""),0,IF((O$1&gt;='入力'!$B101)*(O$1&lt;=IF('入力'!$E101="",IF('入力'!$D101="",'入力'!$B101,9999),'入力'!$E101))*(ROUND((O$1-'入力'!$B101)/IF('入力'!$D101="",1000,'入力'!$D101),0)*IF('入力'!$D101="",1000,'入力'!$D101)=(O$1-'入力'!$B101)),'入力'!$C101,0))</f>
        <v/>
      </c>
      <c r="P40" s="27">
        <f>IF(('入力'!$C101="")+('入力'!$B101=""),0,IF((P$1&gt;='入力'!$B101)*(P$1&lt;=IF('入力'!$E101="",IF('入力'!$D101="",'入力'!$B101,9999),'入力'!$E101))*(ROUND((P$1-'入力'!$B101)/IF('入力'!$D101="",1000,'入力'!$D101),0)*IF('入力'!$D101="",1000,'入力'!$D101)=(P$1-'入力'!$B101)),'入力'!$C101,0))</f>
        <v/>
      </c>
      <c r="Q40" s="27">
        <f>IF(('入力'!$C101="")+('入力'!$B101=""),0,IF((Q$1&gt;='入力'!$B101)*(Q$1&lt;=IF('入力'!$E101="",IF('入力'!$D101="",'入力'!$B101,9999),'入力'!$E101))*(ROUND((Q$1-'入力'!$B101)/IF('入力'!$D101="",1000,'入力'!$D101),0)*IF('入力'!$D101="",1000,'入力'!$D101)=(Q$1-'入力'!$B101)),'入力'!$C101,0))</f>
        <v/>
      </c>
      <c r="R40" s="27">
        <f>IF(('入力'!$C101="")+('入力'!$B101=""),0,IF((R$1&gt;='入力'!$B101)*(R$1&lt;=IF('入力'!$E101="",IF('入力'!$D101="",'入力'!$B101,9999),'入力'!$E101))*(ROUND((R$1-'入力'!$B101)/IF('入力'!$D101="",1000,'入力'!$D101),0)*IF('入力'!$D101="",1000,'入力'!$D101)=(R$1-'入力'!$B101)),'入力'!$C101,0))</f>
        <v/>
      </c>
      <c r="S40" s="27">
        <f>IF(('入力'!$C101="")+('入力'!$B101=""),0,IF((S$1&gt;='入力'!$B101)*(S$1&lt;=IF('入力'!$E101="",IF('入力'!$D101="",'入力'!$B101,9999),'入力'!$E101))*(ROUND((S$1-'入力'!$B101)/IF('入力'!$D101="",1000,'入力'!$D101),0)*IF('入力'!$D101="",1000,'入力'!$D101)=(S$1-'入力'!$B101)),'入力'!$C101,0))</f>
        <v/>
      </c>
      <c r="T40" s="27">
        <f>IF(('入力'!$C101="")+('入力'!$B101=""),0,IF((T$1&gt;='入力'!$B101)*(T$1&lt;=IF('入力'!$E101="",IF('入力'!$D101="",'入力'!$B101,9999),'入力'!$E101))*(ROUND((T$1-'入力'!$B101)/IF('入力'!$D101="",1000,'入力'!$D101),0)*IF('入力'!$D101="",1000,'入力'!$D101)=(T$1-'入力'!$B101)),'入力'!$C101,0))</f>
        <v/>
      </c>
      <c r="U40" s="27">
        <f>IF(('入力'!$C101="")+('入力'!$B101=""),0,IF((U$1&gt;='入力'!$B101)*(U$1&lt;=IF('入力'!$E101="",IF('入力'!$D101="",'入力'!$B101,9999),'入力'!$E101))*(ROUND((U$1-'入力'!$B101)/IF('入力'!$D101="",1000,'入力'!$D101),0)*IF('入力'!$D101="",1000,'入力'!$D101)=(U$1-'入力'!$B101)),'入力'!$C101,0))</f>
        <v/>
      </c>
      <c r="V40" s="27">
        <f>IF(('入力'!$C101="")+('入力'!$B101=""),0,IF((V$1&gt;='入力'!$B101)*(V$1&lt;=IF('入力'!$E101="",IF('入力'!$D101="",'入力'!$B101,9999),'入力'!$E101))*(ROUND((V$1-'入力'!$B101)/IF('入力'!$D101="",1000,'入力'!$D101),0)*IF('入力'!$D101="",1000,'入力'!$D101)=(V$1-'入力'!$B101)),'入力'!$C101,0))</f>
        <v/>
      </c>
      <c r="W40" s="27">
        <f>IF(('入力'!$C101="")+('入力'!$B101=""),0,IF((W$1&gt;='入力'!$B101)*(W$1&lt;=IF('入力'!$E101="",IF('入力'!$D101="",'入力'!$B101,9999),'入力'!$E101))*(ROUND((W$1-'入力'!$B101)/IF('入力'!$D101="",1000,'入力'!$D101),0)*IF('入力'!$D101="",1000,'入力'!$D101)=(W$1-'入力'!$B101)),'入力'!$C101,0))</f>
        <v/>
      </c>
      <c r="X40" s="27">
        <f>IF(('入力'!$C101="")+('入力'!$B101=""),0,IF((X$1&gt;='入力'!$B101)*(X$1&lt;=IF('入力'!$E101="",IF('入力'!$D101="",'入力'!$B101,9999),'入力'!$E101))*(ROUND((X$1-'入力'!$B101)/IF('入力'!$D101="",1000,'入力'!$D101),0)*IF('入力'!$D101="",1000,'入力'!$D101)=(X$1-'入力'!$B101)),'入力'!$C101,0))</f>
        <v/>
      </c>
      <c r="Y40" s="27">
        <f>IF(('入力'!$C101="")+('入力'!$B101=""),0,IF((Y$1&gt;='入力'!$B101)*(Y$1&lt;=IF('入力'!$E101="",IF('入力'!$D101="",'入力'!$B101,9999),'入力'!$E101))*(ROUND((Y$1-'入力'!$B101)/IF('入力'!$D101="",1000,'入力'!$D101),0)*IF('入力'!$D101="",1000,'入力'!$D101)=(Y$1-'入力'!$B101)),'入力'!$C101,0))</f>
        <v/>
      </c>
      <c r="Z40" s="27">
        <f>IF(('入力'!$C101="")+('入力'!$B101=""),0,IF((Z$1&gt;='入力'!$B101)*(Z$1&lt;=IF('入力'!$E101="",IF('入力'!$D101="",'入力'!$B101,9999),'入力'!$E101))*(ROUND((Z$1-'入力'!$B101)/IF('入力'!$D101="",1000,'入力'!$D101),0)*IF('入力'!$D101="",1000,'入力'!$D101)=(Z$1-'入力'!$B101)),'入力'!$C101,0))</f>
        <v/>
      </c>
      <c r="AA40" s="27">
        <f>IF(('入力'!$C101="")+('入力'!$B101=""),0,IF((AA$1&gt;='入力'!$B101)*(AA$1&lt;=IF('入力'!$E101="",IF('入力'!$D101="",'入力'!$B101,9999),'入力'!$E101))*(ROUND((AA$1-'入力'!$B101)/IF('入力'!$D101="",1000,'入力'!$D101),0)*IF('入力'!$D101="",1000,'入力'!$D101)=(AA$1-'入力'!$B101)),'入力'!$C101,0))</f>
        <v/>
      </c>
      <c r="AB40" s="27">
        <f>IF(('入力'!$C101="")+('入力'!$B101=""),0,IF((AB$1&gt;='入力'!$B101)*(AB$1&lt;=IF('入力'!$E101="",IF('入力'!$D101="",'入力'!$B101,9999),'入力'!$E101))*(ROUND((AB$1-'入力'!$B101)/IF('入力'!$D101="",1000,'入力'!$D101),0)*IF('入力'!$D101="",1000,'入力'!$D101)=(AB$1-'入力'!$B101)),'入力'!$C101,0))</f>
        <v/>
      </c>
      <c r="AC40" s="27">
        <f>IF(('入力'!$C101="")+('入力'!$B101=""),0,IF((AC$1&gt;='入力'!$B101)*(AC$1&lt;=IF('入力'!$E101="",IF('入力'!$D101="",'入力'!$B101,9999),'入力'!$E101))*(ROUND((AC$1-'入力'!$B101)/IF('入力'!$D101="",1000,'入力'!$D101),0)*IF('入力'!$D101="",1000,'入力'!$D101)=(AC$1-'入力'!$B101)),'入力'!$C101,0))</f>
        <v/>
      </c>
      <c r="AD40" s="27">
        <f>IF(('入力'!$C101="")+('入力'!$B101=""),0,IF((AD$1&gt;='入力'!$B101)*(AD$1&lt;=IF('入力'!$E101="",IF('入力'!$D101="",'入力'!$B101,9999),'入力'!$E101))*(ROUND((AD$1-'入力'!$B101)/IF('入力'!$D101="",1000,'入力'!$D101),0)*IF('入力'!$D101="",1000,'入力'!$D101)=(AD$1-'入力'!$B101)),'入力'!$C101,0))</f>
        <v/>
      </c>
      <c r="AE40" s="27">
        <f>IF(('入力'!$C101="")+('入力'!$B101=""),0,IF((AE$1&gt;='入力'!$B101)*(AE$1&lt;=IF('入力'!$E101="",IF('入力'!$D101="",'入力'!$B101,9999),'入力'!$E101))*(ROUND((AE$1-'入力'!$B101)/IF('入力'!$D101="",1000,'入力'!$D101),0)*IF('入力'!$D101="",1000,'入力'!$D101)=(AE$1-'入力'!$B101)),'入力'!$C101,0))</f>
        <v/>
      </c>
      <c r="AF40" s="27">
        <f>IF(('入力'!$C101="")+('入力'!$B101=""),0,IF((AF$1&gt;='入力'!$B101)*(AF$1&lt;=IF('入力'!$E101="",IF('入力'!$D101="",'入力'!$B101,9999),'入力'!$E101))*(ROUND((AF$1-'入力'!$B101)/IF('入力'!$D101="",1000,'入力'!$D101),0)*IF('入力'!$D101="",1000,'入力'!$D101)=(AF$1-'入力'!$B101)),'入力'!$C101,0))</f>
        <v/>
      </c>
      <c r="AG40" s="27">
        <f>IF(('入力'!$C101="")+('入力'!$B101=""),0,IF((AG$1&gt;='入力'!$B101)*(AG$1&lt;=IF('入力'!$E101="",IF('入力'!$D101="",'入力'!$B101,9999),'入力'!$E101))*(ROUND((AG$1-'入力'!$B101)/IF('入力'!$D101="",1000,'入力'!$D101),0)*IF('入力'!$D101="",1000,'入力'!$D101)=(AG$1-'入力'!$B101)),'入力'!$C101,0))</f>
        <v/>
      </c>
      <c r="AH40" s="27">
        <f>IF(('入力'!$C101="")+('入力'!$B101=""),0,IF((AH$1&gt;='入力'!$B101)*(AH$1&lt;=IF('入力'!$E101="",IF('入力'!$D101="",'入力'!$B101,9999),'入力'!$E101))*(ROUND((AH$1-'入力'!$B101)/IF('入力'!$D101="",1000,'入力'!$D101),0)*IF('入力'!$D101="",1000,'入力'!$D101)=(AH$1-'入力'!$B101)),'入力'!$C101,0))</f>
        <v/>
      </c>
      <c r="AI40" s="27">
        <f>IF(('入力'!$C101="")+('入力'!$B101=""),0,IF((AI$1&gt;='入力'!$B101)*(AI$1&lt;=IF('入力'!$E101="",IF('入力'!$D101="",'入力'!$B101,9999),'入力'!$E101))*(ROUND((AI$1-'入力'!$B101)/IF('入力'!$D101="",1000,'入力'!$D101),0)*IF('入力'!$D101="",1000,'入力'!$D101)=(AI$1-'入力'!$B101)),'入力'!$C101,0))</f>
        <v/>
      </c>
      <c r="AJ40" s="27">
        <f>IF(('入力'!$C101="")+('入力'!$B101=""),0,IF((AJ$1&gt;='入力'!$B101)*(AJ$1&lt;=IF('入力'!$E101="",IF('入力'!$D101="",'入力'!$B101,9999),'入力'!$E101))*(ROUND((AJ$1-'入力'!$B101)/IF('入力'!$D101="",1000,'入力'!$D101),0)*IF('入力'!$D101="",1000,'入力'!$D101)=(AJ$1-'入力'!$B101)),'入力'!$C101,0))</f>
        <v/>
      </c>
      <c r="AK40" s="27">
        <f>IF(('入力'!$C101="")+('入力'!$B101=""),0,IF((AK$1&gt;='入力'!$B101)*(AK$1&lt;=IF('入力'!$E101="",IF('入力'!$D101="",'入力'!$B101,9999),'入力'!$E101))*(ROUND((AK$1-'入力'!$B101)/IF('入力'!$D101="",1000,'入力'!$D101),0)*IF('入力'!$D101="",1000,'入力'!$D101)=(AK$1-'入力'!$B101)),'入力'!$C101,0))</f>
        <v/>
      </c>
      <c r="AL40" s="27">
        <f>IF(('入力'!$C101="")+('入力'!$B101=""),0,IF((AL$1&gt;='入力'!$B101)*(AL$1&lt;=IF('入力'!$E101="",IF('入力'!$D101="",'入力'!$B101,9999),'入力'!$E101))*(ROUND((AL$1-'入力'!$B101)/IF('入力'!$D101="",1000,'入力'!$D101),0)*IF('入力'!$D101="",1000,'入力'!$D101)=(AL$1-'入力'!$B101)),'入力'!$C101,0))</f>
        <v/>
      </c>
      <c r="AM40" s="27">
        <f>IF(('入力'!$C101="")+('入力'!$B101=""),0,IF((AM$1&gt;='入力'!$B101)*(AM$1&lt;=IF('入力'!$E101="",IF('入力'!$D101="",'入力'!$B101,9999),'入力'!$E101))*(ROUND((AM$1-'入力'!$B101)/IF('入力'!$D101="",1000,'入力'!$D101),0)*IF('入力'!$D101="",1000,'入力'!$D101)=(AM$1-'入力'!$B101)),'入力'!$C101,0))</f>
        <v/>
      </c>
      <c r="AN40" s="27">
        <f>IF(('入力'!$C101="")+('入力'!$B101=""),0,IF((AN$1&gt;='入力'!$B101)*(AN$1&lt;=IF('入力'!$E101="",IF('入力'!$D101="",'入力'!$B101,9999),'入力'!$E101))*(ROUND((AN$1-'入力'!$B101)/IF('入力'!$D101="",1000,'入力'!$D101),0)*IF('入力'!$D101="",1000,'入力'!$D101)=(AN$1-'入力'!$B101)),'入力'!$C101,0))</f>
        <v/>
      </c>
      <c r="AO40" s="27">
        <f>IF(('入力'!$C101="")+('入力'!$B101=""),0,IF((AO$1&gt;='入力'!$B101)*(AO$1&lt;=IF('入力'!$E101="",IF('入力'!$D101="",'入力'!$B101,9999),'入力'!$E101))*(ROUND((AO$1-'入力'!$B101)/IF('入力'!$D101="",1000,'入力'!$D101),0)*IF('入力'!$D101="",1000,'入力'!$D101)=(AO$1-'入力'!$B101)),'入力'!$C101,0))</f>
        <v/>
      </c>
      <c r="AP40" s="27">
        <f>IF(('入力'!$C101="")+('入力'!$B101=""),0,IF((AP$1&gt;='入力'!$B101)*(AP$1&lt;=IF('入力'!$E101="",IF('入力'!$D101="",'入力'!$B101,9999),'入力'!$E101))*(ROUND((AP$1-'入力'!$B101)/IF('入力'!$D101="",1000,'入力'!$D101),0)*IF('入力'!$D101="",1000,'入力'!$D101)=(AP$1-'入力'!$B101)),'入力'!$C101,0))</f>
        <v/>
      </c>
      <c r="AQ40" s="27">
        <f>IF(('入力'!$C101="")+('入力'!$B101=""),0,IF((AQ$1&gt;='入力'!$B101)*(AQ$1&lt;=IF('入力'!$E101="",IF('入力'!$D101="",'入力'!$B101,9999),'入力'!$E101))*(ROUND((AQ$1-'入力'!$B101)/IF('入力'!$D101="",1000,'入力'!$D101),0)*IF('入力'!$D101="",1000,'入力'!$D101)=(AQ$1-'入力'!$B101)),'入力'!$C101,0))</f>
        <v/>
      </c>
      <c r="AR40" s="27">
        <f>IF(('入力'!$C101="")+('入力'!$B101=""),0,IF((AR$1&gt;='入力'!$B101)*(AR$1&lt;=IF('入力'!$E101="",IF('入力'!$D101="",'入力'!$B101,9999),'入力'!$E101))*(ROUND((AR$1-'入力'!$B101)/IF('入力'!$D101="",1000,'入力'!$D101),0)*IF('入力'!$D101="",1000,'入力'!$D101)=(AR$1-'入力'!$B101)),'入力'!$C101,0))</f>
        <v/>
      </c>
      <c r="AS40" s="27">
        <f>IF(('入力'!$C101="")+('入力'!$B101=""),0,IF((AS$1&gt;='入力'!$B101)*(AS$1&lt;=IF('入力'!$E101="",IF('入力'!$D101="",'入力'!$B101,9999),'入力'!$E101))*(ROUND((AS$1-'入力'!$B101)/IF('入力'!$D101="",1000,'入力'!$D101),0)*IF('入力'!$D101="",1000,'入力'!$D101)=(AS$1-'入力'!$B101)),'入力'!$C101,0))</f>
        <v/>
      </c>
      <c r="AT40" s="27">
        <f>IF(('入力'!$C101="")+('入力'!$B101=""),0,IF((AT$1&gt;='入力'!$B101)*(AT$1&lt;=IF('入力'!$E101="",IF('入力'!$D101="",'入力'!$B101,9999),'入力'!$E101))*(ROUND((AT$1-'入力'!$B101)/IF('入力'!$D101="",1000,'入力'!$D101),0)*IF('入力'!$D101="",1000,'入力'!$D101)=(AT$1-'入力'!$B101)),'入力'!$C101,0))</f>
        <v/>
      </c>
      <c r="AU40" s="27">
        <f>IF(('入力'!$C101="")+('入力'!$B101=""),0,IF((AU$1&gt;='入力'!$B101)*(AU$1&lt;=IF('入力'!$E101="",IF('入力'!$D101="",'入力'!$B101,9999),'入力'!$E101))*(ROUND((AU$1-'入力'!$B101)/IF('入力'!$D101="",1000,'入力'!$D101),0)*IF('入力'!$D101="",1000,'入力'!$D101)=(AU$1-'入力'!$B101)),'入力'!$C101,0))</f>
        <v/>
      </c>
      <c r="AV40" s="27">
        <f>IF(('入力'!$C101="")+('入力'!$B101=""),0,IF((AV$1&gt;='入力'!$B101)*(AV$1&lt;=IF('入力'!$E101="",IF('入力'!$D101="",'入力'!$B101,9999),'入力'!$E101))*(ROUND((AV$1-'入力'!$B101)/IF('入力'!$D101="",1000,'入力'!$D101),0)*IF('入力'!$D101="",1000,'入力'!$D101)=(AV$1-'入力'!$B101)),'入力'!$C101,0))</f>
        <v/>
      </c>
      <c r="AW40" s="27">
        <f>IF(('入力'!$C101="")+('入力'!$B101=""),0,IF((AW$1&gt;='入力'!$B101)*(AW$1&lt;=IF('入力'!$E101="",IF('入力'!$D101="",'入力'!$B101,9999),'入力'!$E101))*(ROUND((AW$1-'入力'!$B101)/IF('入力'!$D101="",1000,'入力'!$D101),0)*IF('入力'!$D101="",1000,'入力'!$D101)=(AW$1-'入力'!$B101)),'入力'!$C101,0))</f>
        <v/>
      </c>
      <c r="AX40" s="27">
        <f>IF(('入力'!$C101="")+('入力'!$B101=""),0,IF((AX$1&gt;='入力'!$B101)*(AX$1&lt;=IF('入力'!$E101="",IF('入力'!$D101="",'入力'!$B101,9999),'入力'!$E101))*(ROUND((AX$1-'入力'!$B101)/IF('入力'!$D101="",1000,'入力'!$D101),0)*IF('入力'!$D101="",1000,'入力'!$D101)=(AX$1-'入力'!$B101)),'入力'!$C101,0))</f>
        <v/>
      </c>
      <c r="AY40" s="27">
        <f>IF(('入力'!$C101="")+('入力'!$B101=""),0,IF((AY$1&gt;='入力'!$B101)*(AY$1&lt;=IF('入力'!$E101="",IF('入力'!$D101="",'入力'!$B101,9999),'入力'!$E101))*(ROUND((AY$1-'入力'!$B101)/IF('入力'!$D101="",1000,'入力'!$D101),0)*IF('入力'!$D101="",1000,'入力'!$D101)=(AY$1-'入力'!$B101)),'入力'!$C101,0))</f>
        <v/>
      </c>
      <c r="AZ40" s="27">
        <f>IF(('入力'!$C101="")+('入力'!$B101=""),0,IF((AZ$1&gt;='入力'!$B101)*(AZ$1&lt;=IF('入力'!$E101="",IF('入力'!$D101="",'入力'!$B101,9999),'入力'!$E101))*(ROUND((AZ$1-'入力'!$B101)/IF('入力'!$D101="",1000,'入力'!$D101),0)*IF('入力'!$D101="",1000,'入力'!$D101)=(AZ$1-'入力'!$B101)),'入力'!$C101,0))</f>
        <v/>
      </c>
      <c r="BA40" s="27">
        <f>IF(('入力'!$C101="")+('入力'!$B101=""),0,IF((BA$1&gt;='入力'!$B101)*(BA$1&lt;=IF('入力'!$E101="",IF('入力'!$D101="",'入力'!$B101,9999),'入力'!$E101))*(ROUND((BA$1-'入力'!$B101)/IF('入力'!$D101="",1000,'入力'!$D101),0)*IF('入力'!$D101="",1000,'入力'!$D101)=(BA$1-'入力'!$B101)),'入力'!$C101,0))</f>
        <v/>
      </c>
      <c r="BB40" s="27">
        <f>IF(('入力'!$C101="")+('入力'!$B101=""),0,IF((BB$1&gt;='入力'!$B101)*(BB$1&lt;=IF('入力'!$E101="",IF('入力'!$D101="",'入力'!$B101,9999),'入力'!$E101))*(ROUND((BB$1-'入力'!$B101)/IF('入力'!$D101="",1000,'入力'!$D101),0)*IF('入力'!$D101="",1000,'入力'!$D101)=(BB$1-'入力'!$B101)),'入力'!$C101,0))</f>
        <v/>
      </c>
      <c r="BC40" s="27">
        <f>IF(('入力'!$C101="")+('入力'!$B101=""),0,IF((BC$1&gt;='入力'!$B101)*(BC$1&lt;=IF('入力'!$E101="",IF('入力'!$D101="",'入力'!$B101,9999),'入力'!$E101))*(ROUND((BC$1-'入力'!$B101)/IF('入力'!$D101="",1000,'入力'!$D101),0)*IF('入力'!$D101="",1000,'入力'!$D101)=(BC$1-'入力'!$B101)),'入力'!$C101,0))</f>
        <v/>
      </c>
      <c r="BD40" s="27">
        <f>IF(('入力'!$C101="")+('入力'!$B101=""),0,IF((BD$1&gt;='入力'!$B101)*(BD$1&lt;=IF('入力'!$E101="",IF('入力'!$D101="",'入力'!$B101,9999),'入力'!$E101))*(ROUND((BD$1-'入力'!$B101)/IF('入力'!$D101="",1000,'入力'!$D101),0)*IF('入力'!$D101="",1000,'入力'!$D101)=(BD$1-'入力'!$B101)),'入力'!$C101,0))</f>
        <v/>
      </c>
      <c r="BE40" s="27">
        <f>IF(('入力'!$C101="")+('入力'!$B101=""),0,IF((BE$1&gt;='入力'!$B101)*(BE$1&lt;=IF('入力'!$E101="",IF('入力'!$D101="",'入力'!$B101,9999),'入力'!$E101))*(ROUND((BE$1-'入力'!$B101)/IF('入力'!$D101="",1000,'入力'!$D101),0)*IF('入力'!$D101="",1000,'入力'!$D101)=(BE$1-'入力'!$B101)),'入力'!$C101,0))</f>
        <v/>
      </c>
      <c r="BF40" s="27">
        <f>IF(('入力'!$C101="")+('入力'!$B101=""),0,IF((BF$1&gt;='入力'!$B101)*(BF$1&lt;=IF('入力'!$E101="",IF('入力'!$D101="",'入力'!$B101,9999),'入力'!$E101))*(ROUND((BF$1-'入力'!$B101)/IF('入力'!$D101="",1000,'入力'!$D101),0)*IF('入力'!$D101="",1000,'入力'!$D101)=(BF$1-'入力'!$B101)),'入力'!$C101,0))</f>
        <v/>
      </c>
      <c r="BG40" s="27">
        <f>IF(('入力'!$C101="")+('入力'!$B101=""),0,IF((BG$1&gt;='入力'!$B101)*(BG$1&lt;=IF('入力'!$E101="",IF('入力'!$D101="",'入力'!$B101,9999),'入力'!$E101))*(ROUND((BG$1-'入力'!$B101)/IF('入力'!$D101="",1000,'入力'!$D101),0)*IF('入力'!$D101="",1000,'入力'!$D101)=(BG$1-'入力'!$B101)),'入力'!$C101,0))</f>
        <v/>
      </c>
      <c r="BH40" s="27">
        <f>IF(('入力'!$C101="")+('入力'!$B101=""),0,IF((BH$1&gt;='入力'!$B101)*(BH$1&lt;=IF('入力'!$E101="",IF('入力'!$D101="",'入力'!$B101,9999),'入力'!$E101))*(ROUND((BH$1-'入力'!$B101)/IF('入力'!$D101="",1000,'入力'!$D101),0)*IF('入力'!$D101="",1000,'入力'!$D101)=(BH$1-'入力'!$B101)),'入力'!$C101,0))</f>
        <v/>
      </c>
      <c r="BI40" s="27">
        <f>IF(('入力'!$C101="")+('入力'!$B101=""),0,IF((BI$1&gt;='入力'!$B101)*(BI$1&lt;=IF('入力'!$E101="",IF('入力'!$D101="",'入力'!$B101,9999),'入力'!$E101))*(ROUND((BI$1-'入力'!$B101)/IF('入力'!$D101="",1000,'入力'!$D101),0)*IF('入力'!$D101="",1000,'入力'!$D101)=(BI$1-'入力'!$B101)),'入力'!$C101,0))</f>
        <v/>
      </c>
      <c r="BJ40" s="27">
        <f>IF(('入力'!$C101="")+('入力'!$B101=""),0,IF((BJ$1&gt;='入力'!$B101)*(BJ$1&lt;=IF('入力'!$E101="",IF('入力'!$D101="",'入力'!$B101,9999),'入力'!$E101))*(ROUND((BJ$1-'入力'!$B101)/IF('入力'!$D101="",1000,'入力'!$D101),0)*IF('入力'!$D101="",1000,'入力'!$D101)=(BJ$1-'入力'!$B101)),'入力'!$C101,0))</f>
        <v/>
      </c>
      <c r="BK40" s="27">
        <f>IF(('入力'!$C101="")+('入力'!$B101=""),0,IF((BK$1&gt;='入力'!$B101)*(BK$1&lt;=IF('入力'!$E101="",IF('入力'!$D101="",'入力'!$B101,9999),'入力'!$E101))*(ROUND((BK$1-'入力'!$B101)/IF('入力'!$D101="",1000,'入力'!$D101),0)*IF('入力'!$D101="",1000,'入力'!$D101)=(BK$1-'入力'!$B101)),'入力'!$C101,0))</f>
        <v/>
      </c>
      <c r="BL40" s="27">
        <f>IF(('入力'!$C101="")+('入力'!$B101=""),0,IF((BL$1&gt;='入力'!$B101)*(BL$1&lt;=IF('入力'!$E101="",IF('入力'!$D101="",'入力'!$B101,9999),'入力'!$E101))*(ROUND((BL$1-'入力'!$B101)/IF('入力'!$D101="",1000,'入力'!$D101),0)*IF('入力'!$D101="",1000,'入力'!$D101)=(BL$1-'入力'!$B101)),'入力'!$C101,0))</f>
        <v/>
      </c>
      <c r="BM40" s="27">
        <f>IF(('入力'!$C101="")+('入力'!$B101=""),0,IF((BM$1&gt;='入力'!$B101)*(BM$1&lt;=IF('入力'!$E101="",IF('入力'!$D101="",'入力'!$B101,9999),'入力'!$E101))*(ROUND((BM$1-'入力'!$B101)/IF('入力'!$D101="",1000,'入力'!$D101),0)*IF('入力'!$D101="",1000,'入力'!$D101)=(BM$1-'入力'!$B101)),'入力'!$C101,0))</f>
        <v/>
      </c>
      <c r="BN40" s="27">
        <f>IF(('入力'!$C101="")+('入力'!$B101=""),0,IF((BN$1&gt;='入力'!$B101)*(BN$1&lt;=IF('入力'!$E101="",IF('入力'!$D101="",'入力'!$B101,9999),'入力'!$E101))*(ROUND((BN$1-'入力'!$B101)/IF('入力'!$D101="",1000,'入力'!$D101),0)*IF('入力'!$D101="",1000,'入力'!$D101)=(BN$1-'入力'!$B101)),'入力'!$C101,0))</f>
        <v/>
      </c>
      <c r="BO40" s="27">
        <f>IF(('入力'!$C101="")+('入力'!$B101=""),0,IF((BO$1&gt;='入力'!$B101)*(BO$1&lt;=IF('入力'!$E101="",IF('入力'!$D101="",'入力'!$B101,9999),'入力'!$E101))*(ROUND((BO$1-'入力'!$B101)/IF('入力'!$D101="",1000,'入力'!$D101),0)*IF('入力'!$D101="",1000,'入力'!$D101)=(BO$1-'入力'!$B101)),'入力'!$C101,0))</f>
        <v/>
      </c>
    </row>
    <row r="41">
      <c r="A41" s="5" t="inlineStr">
        <is>
          <t>大きな出費 9</t>
        </is>
      </c>
      <c r="B41" s="27">
        <f>IF(('入力'!$C102="")+('入力'!$B102=""),0,IF((B$1&gt;='入力'!$B102)*(B$1&lt;=IF('入力'!$E102="",IF('入力'!$D102="",'入力'!$B102,9999),'入力'!$E102))*(ROUND((B$1-'入力'!$B102)/IF('入力'!$D102="",1000,'入力'!$D102),0)*IF('入力'!$D102="",1000,'入力'!$D102)=(B$1-'入力'!$B102)),'入力'!$C102,0))</f>
        <v/>
      </c>
      <c r="C41" s="27">
        <f>IF(('入力'!$C102="")+('入力'!$B102=""),0,IF((C$1&gt;='入力'!$B102)*(C$1&lt;=IF('入力'!$E102="",IF('入力'!$D102="",'入力'!$B102,9999),'入力'!$E102))*(ROUND((C$1-'入力'!$B102)/IF('入力'!$D102="",1000,'入力'!$D102),0)*IF('入力'!$D102="",1000,'入力'!$D102)=(C$1-'入力'!$B102)),'入力'!$C102,0))</f>
        <v/>
      </c>
      <c r="D41" s="27">
        <f>IF(('入力'!$C102="")+('入力'!$B102=""),0,IF((D$1&gt;='入力'!$B102)*(D$1&lt;=IF('入力'!$E102="",IF('入力'!$D102="",'入力'!$B102,9999),'入力'!$E102))*(ROUND((D$1-'入力'!$B102)/IF('入力'!$D102="",1000,'入力'!$D102),0)*IF('入力'!$D102="",1000,'入力'!$D102)=(D$1-'入力'!$B102)),'入力'!$C102,0))</f>
        <v/>
      </c>
      <c r="E41" s="27">
        <f>IF(('入力'!$C102="")+('入力'!$B102=""),0,IF((E$1&gt;='入力'!$B102)*(E$1&lt;=IF('入力'!$E102="",IF('入力'!$D102="",'入力'!$B102,9999),'入力'!$E102))*(ROUND((E$1-'入力'!$B102)/IF('入力'!$D102="",1000,'入力'!$D102),0)*IF('入力'!$D102="",1000,'入力'!$D102)=(E$1-'入力'!$B102)),'入力'!$C102,0))</f>
        <v/>
      </c>
      <c r="F41" s="27">
        <f>IF(('入力'!$C102="")+('入力'!$B102=""),0,IF((F$1&gt;='入力'!$B102)*(F$1&lt;=IF('入力'!$E102="",IF('入力'!$D102="",'入力'!$B102,9999),'入力'!$E102))*(ROUND((F$1-'入力'!$B102)/IF('入力'!$D102="",1000,'入力'!$D102),0)*IF('入力'!$D102="",1000,'入力'!$D102)=(F$1-'入力'!$B102)),'入力'!$C102,0))</f>
        <v/>
      </c>
      <c r="G41" s="27">
        <f>IF(('入力'!$C102="")+('入力'!$B102=""),0,IF((G$1&gt;='入力'!$B102)*(G$1&lt;=IF('入力'!$E102="",IF('入力'!$D102="",'入力'!$B102,9999),'入力'!$E102))*(ROUND((G$1-'入力'!$B102)/IF('入力'!$D102="",1000,'入力'!$D102),0)*IF('入力'!$D102="",1000,'入力'!$D102)=(G$1-'入力'!$B102)),'入力'!$C102,0))</f>
        <v/>
      </c>
      <c r="H41" s="27">
        <f>IF(('入力'!$C102="")+('入力'!$B102=""),0,IF((H$1&gt;='入力'!$B102)*(H$1&lt;=IF('入力'!$E102="",IF('入力'!$D102="",'入力'!$B102,9999),'入力'!$E102))*(ROUND((H$1-'入力'!$B102)/IF('入力'!$D102="",1000,'入力'!$D102),0)*IF('入力'!$D102="",1000,'入力'!$D102)=(H$1-'入力'!$B102)),'入力'!$C102,0))</f>
        <v/>
      </c>
      <c r="I41" s="27">
        <f>IF(('入力'!$C102="")+('入力'!$B102=""),0,IF((I$1&gt;='入力'!$B102)*(I$1&lt;=IF('入力'!$E102="",IF('入力'!$D102="",'入力'!$B102,9999),'入力'!$E102))*(ROUND((I$1-'入力'!$B102)/IF('入力'!$D102="",1000,'入力'!$D102),0)*IF('入力'!$D102="",1000,'入力'!$D102)=(I$1-'入力'!$B102)),'入力'!$C102,0))</f>
        <v/>
      </c>
      <c r="J41" s="27">
        <f>IF(('入力'!$C102="")+('入力'!$B102=""),0,IF((J$1&gt;='入力'!$B102)*(J$1&lt;=IF('入力'!$E102="",IF('入力'!$D102="",'入力'!$B102,9999),'入力'!$E102))*(ROUND((J$1-'入力'!$B102)/IF('入力'!$D102="",1000,'入力'!$D102),0)*IF('入力'!$D102="",1000,'入力'!$D102)=(J$1-'入力'!$B102)),'入力'!$C102,0))</f>
        <v/>
      </c>
      <c r="K41" s="27">
        <f>IF(('入力'!$C102="")+('入力'!$B102=""),0,IF((K$1&gt;='入力'!$B102)*(K$1&lt;=IF('入力'!$E102="",IF('入力'!$D102="",'入力'!$B102,9999),'入力'!$E102))*(ROUND((K$1-'入力'!$B102)/IF('入力'!$D102="",1000,'入力'!$D102),0)*IF('入力'!$D102="",1000,'入力'!$D102)=(K$1-'入力'!$B102)),'入力'!$C102,0))</f>
        <v/>
      </c>
      <c r="L41" s="27">
        <f>IF(('入力'!$C102="")+('入力'!$B102=""),0,IF((L$1&gt;='入力'!$B102)*(L$1&lt;=IF('入力'!$E102="",IF('入力'!$D102="",'入力'!$B102,9999),'入力'!$E102))*(ROUND((L$1-'入力'!$B102)/IF('入力'!$D102="",1000,'入力'!$D102),0)*IF('入力'!$D102="",1000,'入力'!$D102)=(L$1-'入力'!$B102)),'入力'!$C102,0))</f>
        <v/>
      </c>
      <c r="M41" s="27">
        <f>IF(('入力'!$C102="")+('入力'!$B102=""),0,IF((M$1&gt;='入力'!$B102)*(M$1&lt;=IF('入力'!$E102="",IF('入力'!$D102="",'入力'!$B102,9999),'入力'!$E102))*(ROUND((M$1-'入力'!$B102)/IF('入力'!$D102="",1000,'入力'!$D102),0)*IF('入力'!$D102="",1000,'入力'!$D102)=(M$1-'入力'!$B102)),'入力'!$C102,0))</f>
        <v/>
      </c>
      <c r="N41" s="27">
        <f>IF(('入力'!$C102="")+('入力'!$B102=""),0,IF((N$1&gt;='入力'!$B102)*(N$1&lt;=IF('入力'!$E102="",IF('入力'!$D102="",'入力'!$B102,9999),'入力'!$E102))*(ROUND((N$1-'入力'!$B102)/IF('入力'!$D102="",1000,'入力'!$D102),0)*IF('入力'!$D102="",1000,'入力'!$D102)=(N$1-'入力'!$B102)),'入力'!$C102,0))</f>
        <v/>
      </c>
      <c r="O41" s="27">
        <f>IF(('入力'!$C102="")+('入力'!$B102=""),0,IF((O$1&gt;='入力'!$B102)*(O$1&lt;=IF('入力'!$E102="",IF('入力'!$D102="",'入力'!$B102,9999),'入力'!$E102))*(ROUND((O$1-'入力'!$B102)/IF('入力'!$D102="",1000,'入力'!$D102),0)*IF('入力'!$D102="",1000,'入力'!$D102)=(O$1-'入力'!$B102)),'入力'!$C102,0))</f>
        <v/>
      </c>
      <c r="P41" s="27">
        <f>IF(('入力'!$C102="")+('入力'!$B102=""),0,IF((P$1&gt;='入力'!$B102)*(P$1&lt;=IF('入力'!$E102="",IF('入力'!$D102="",'入力'!$B102,9999),'入力'!$E102))*(ROUND((P$1-'入力'!$B102)/IF('入力'!$D102="",1000,'入力'!$D102),0)*IF('入力'!$D102="",1000,'入力'!$D102)=(P$1-'入力'!$B102)),'入力'!$C102,0))</f>
        <v/>
      </c>
      <c r="Q41" s="27">
        <f>IF(('入力'!$C102="")+('入力'!$B102=""),0,IF((Q$1&gt;='入力'!$B102)*(Q$1&lt;=IF('入力'!$E102="",IF('入力'!$D102="",'入力'!$B102,9999),'入力'!$E102))*(ROUND((Q$1-'入力'!$B102)/IF('入力'!$D102="",1000,'入力'!$D102),0)*IF('入力'!$D102="",1000,'入力'!$D102)=(Q$1-'入力'!$B102)),'入力'!$C102,0))</f>
        <v/>
      </c>
      <c r="R41" s="27">
        <f>IF(('入力'!$C102="")+('入力'!$B102=""),0,IF((R$1&gt;='入力'!$B102)*(R$1&lt;=IF('入力'!$E102="",IF('入力'!$D102="",'入力'!$B102,9999),'入力'!$E102))*(ROUND((R$1-'入力'!$B102)/IF('入力'!$D102="",1000,'入力'!$D102),0)*IF('入力'!$D102="",1000,'入力'!$D102)=(R$1-'入力'!$B102)),'入力'!$C102,0))</f>
        <v/>
      </c>
      <c r="S41" s="27">
        <f>IF(('入力'!$C102="")+('入力'!$B102=""),0,IF((S$1&gt;='入力'!$B102)*(S$1&lt;=IF('入力'!$E102="",IF('入力'!$D102="",'入力'!$B102,9999),'入力'!$E102))*(ROUND((S$1-'入力'!$B102)/IF('入力'!$D102="",1000,'入力'!$D102),0)*IF('入力'!$D102="",1000,'入力'!$D102)=(S$1-'入力'!$B102)),'入力'!$C102,0))</f>
        <v/>
      </c>
      <c r="T41" s="27">
        <f>IF(('入力'!$C102="")+('入力'!$B102=""),0,IF((T$1&gt;='入力'!$B102)*(T$1&lt;=IF('入力'!$E102="",IF('入力'!$D102="",'入力'!$B102,9999),'入力'!$E102))*(ROUND((T$1-'入力'!$B102)/IF('入力'!$D102="",1000,'入力'!$D102),0)*IF('入力'!$D102="",1000,'入力'!$D102)=(T$1-'入力'!$B102)),'入力'!$C102,0))</f>
        <v/>
      </c>
      <c r="U41" s="27">
        <f>IF(('入力'!$C102="")+('入力'!$B102=""),0,IF((U$1&gt;='入力'!$B102)*(U$1&lt;=IF('入力'!$E102="",IF('入力'!$D102="",'入力'!$B102,9999),'入力'!$E102))*(ROUND((U$1-'入力'!$B102)/IF('入力'!$D102="",1000,'入力'!$D102),0)*IF('入力'!$D102="",1000,'入力'!$D102)=(U$1-'入力'!$B102)),'入力'!$C102,0))</f>
        <v/>
      </c>
      <c r="V41" s="27">
        <f>IF(('入力'!$C102="")+('入力'!$B102=""),0,IF((V$1&gt;='入力'!$B102)*(V$1&lt;=IF('入力'!$E102="",IF('入力'!$D102="",'入力'!$B102,9999),'入力'!$E102))*(ROUND((V$1-'入力'!$B102)/IF('入力'!$D102="",1000,'入力'!$D102),0)*IF('入力'!$D102="",1000,'入力'!$D102)=(V$1-'入力'!$B102)),'入力'!$C102,0))</f>
        <v/>
      </c>
      <c r="W41" s="27">
        <f>IF(('入力'!$C102="")+('入力'!$B102=""),0,IF((W$1&gt;='入力'!$B102)*(W$1&lt;=IF('入力'!$E102="",IF('入力'!$D102="",'入力'!$B102,9999),'入力'!$E102))*(ROUND((W$1-'入力'!$B102)/IF('入力'!$D102="",1000,'入力'!$D102),0)*IF('入力'!$D102="",1000,'入力'!$D102)=(W$1-'入力'!$B102)),'入力'!$C102,0))</f>
        <v/>
      </c>
      <c r="X41" s="27">
        <f>IF(('入力'!$C102="")+('入力'!$B102=""),0,IF((X$1&gt;='入力'!$B102)*(X$1&lt;=IF('入力'!$E102="",IF('入力'!$D102="",'入力'!$B102,9999),'入力'!$E102))*(ROUND((X$1-'入力'!$B102)/IF('入力'!$D102="",1000,'入力'!$D102),0)*IF('入力'!$D102="",1000,'入力'!$D102)=(X$1-'入力'!$B102)),'入力'!$C102,0))</f>
        <v/>
      </c>
      <c r="Y41" s="27">
        <f>IF(('入力'!$C102="")+('入力'!$B102=""),0,IF((Y$1&gt;='入力'!$B102)*(Y$1&lt;=IF('入力'!$E102="",IF('入力'!$D102="",'入力'!$B102,9999),'入力'!$E102))*(ROUND((Y$1-'入力'!$B102)/IF('入力'!$D102="",1000,'入力'!$D102),0)*IF('入力'!$D102="",1000,'入力'!$D102)=(Y$1-'入力'!$B102)),'入力'!$C102,0))</f>
        <v/>
      </c>
      <c r="Z41" s="27">
        <f>IF(('入力'!$C102="")+('入力'!$B102=""),0,IF((Z$1&gt;='入力'!$B102)*(Z$1&lt;=IF('入力'!$E102="",IF('入力'!$D102="",'入力'!$B102,9999),'入力'!$E102))*(ROUND((Z$1-'入力'!$B102)/IF('入力'!$D102="",1000,'入力'!$D102),0)*IF('入力'!$D102="",1000,'入力'!$D102)=(Z$1-'入力'!$B102)),'入力'!$C102,0))</f>
        <v/>
      </c>
      <c r="AA41" s="27">
        <f>IF(('入力'!$C102="")+('入力'!$B102=""),0,IF((AA$1&gt;='入力'!$B102)*(AA$1&lt;=IF('入力'!$E102="",IF('入力'!$D102="",'入力'!$B102,9999),'入力'!$E102))*(ROUND((AA$1-'入力'!$B102)/IF('入力'!$D102="",1000,'入力'!$D102),0)*IF('入力'!$D102="",1000,'入力'!$D102)=(AA$1-'入力'!$B102)),'入力'!$C102,0))</f>
        <v/>
      </c>
      <c r="AB41" s="27">
        <f>IF(('入力'!$C102="")+('入力'!$B102=""),0,IF((AB$1&gt;='入力'!$B102)*(AB$1&lt;=IF('入力'!$E102="",IF('入力'!$D102="",'入力'!$B102,9999),'入力'!$E102))*(ROUND((AB$1-'入力'!$B102)/IF('入力'!$D102="",1000,'入力'!$D102),0)*IF('入力'!$D102="",1000,'入力'!$D102)=(AB$1-'入力'!$B102)),'入力'!$C102,0))</f>
        <v/>
      </c>
      <c r="AC41" s="27">
        <f>IF(('入力'!$C102="")+('入力'!$B102=""),0,IF((AC$1&gt;='入力'!$B102)*(AC$1&lt;=IF('入力'!$E102="",IF('入力'!$D102="",'入力'!$B102,9999),'入力'!$E102))*(ROUND((AC$1-'入力'!$B102)/IF('入力'!$D102="",1000,'入力'!$D102),0)*IF('入力'!$D102="",1000,'入力'!$D102)=(AC$1-'入力'!$B102)),'入力'!$C102,0))</f>
        <v/>
      </c>
      <c r="AD41" s="27">
        <f>IF(('入力'!$C102="")+('入力'!$B102=""),0,IF((AD$1&gt;='入力'!$B102)*(AD$1&lt;=IF('入力'!$E102="",IF('入力'!$D102="",'入力'!$B102,9999),'入力'!$E102))*(ROUND((AD$1-'入力'!$B102)/IF('入力'!$D102="",1000,'入力'!$D102),0)*IF('入力'!$D102="",1000,'入力'!$D102)=(AD$1-'入力'!$B102)),'入力'!$C102,0))</f>
        <v/>
      </c>
      <c r="AE41" s="27">
        <f>IF(('入力'!$C102="")+('入力'!$B102=""),0,IF((AE$1&gt;='入力'!$B102)*(AE$1&lt;=IF('入力'!$E102="",IF('入力'!$D102="",'入力'!$B102,9999),'入力'!$E102))*(ROUND((AE$1-'入力'!$B102)/IF('入力'!$D102="",1000,'入力'!$D102),0)*IF('入力'!$D102="",1000,'入力'!$D102)=(AE$1-'入力'!$B102)),'入力'!$C102,0))</f>
        <v/>
      </c>
      <c r="AF41" s="27">
        <f>IF(('入力'!$C102="")+('入力'!$B102=""),0,IF((AF$1&gt;='入力'!$B102)*(AF$1&lt;=IF('入力'!$E102="",IF('入力'!$D102="",'入力'!$B102,9999),'入力'!$E102))*(ROUND((AF$1-'入力'!$B102)/IF('入力'!$D102="",1000,'入力'!$D102),0)*IF('入力'!$D102="",1000,'入力'!$D102)=(AF$1-'入力'!$B102)),'入力'!$C102,0))</f>
        <v/>
      </c>
      <c r="AG41" s="27">
        <f>IF(('入力'!$C102="")+('入力'!$B102=""),0,IF((AG$1&gt;='入力'!$B102)*(AG$1&lt;=IF('入力'!$E102="",IF('入力'!$D102="",'入力'!$B102,9999),'入力'!$E102))*(ROUND((AG$1-'入力'!$B102)/IF('入力'!$D102="",1000,'入力'!$D102),0)*IF('入力'!$D102="",1000,'入力'!$D102)=(AG$1-'入力'!$B102)),'入力'!$C102,0))</f>
        <v/>
      </c>
      <c r="AH41" s="27">
        <f>IF(('入力'!$C102="")+('入力'!$B102=""),0,IF((AH$1&gt;='入力'!$B102)*(AH$1&lt;=IF('入力'!$E102="",IF('入力'!$D102="",'入力'!$B102,9999),'入力'!$E102))*(ROUND((AH$1-'入力'!$B102)/IF('入力'!$D102="",1000,'入力'!$D102),0)*IF('入力'!$D102="",1000,'入力'!$D102)=(AH$1-'入力'!$B102)),'入力'!$C102,0))</f>
        <v/>
      </c>
      <c r="AI41" s="27">
        <f>IF(('入力'!$C102="")+('入力'!$B102=""),0,IF((AI$1&gt;='入力'!$B102)*(AI$1&lt;=IF('入力'!$E102="",IF('入力'!$D102="",'入力'!$B102,9999),'入力'!$E102))*(ROUND((AI$1-'入力'!$B102)/IF('入力'!$D102="",1000,'入力'!$D102),0)*IF('入力'!$D102="",1000,'入力'!$D102)=(AI$1-'入力'!$B102)),'入力'!$C102,0))</f>
        <v/>
      </c>
      <c r="AJ41" s="27">
        <f>IF(('入力'!$C102="")+('入力'!$B102=""),0,IF((AJ$1&gt;='入力'!$B102)*(AJ$1&lt;=IF('入力'!$E102="",IF('入力'!$D102="",'入力'!$B102,9999),'入力'!$E102))*(ROUND((AJ$1-'入力'!$B102)/IF('入力'!$D102="",1000,'入力'!$D102),0)*IF('入力'!$D102="",1000,'入力'!$D102)=(AJ$1-'入力'!$B102)),'入力'!$C102,0))</f>
        <v/>
      </c>
      <c r="AK41" s="27">
        <f>IF(('入力'!$C102="")+('入力'!$B102=""),0,IF((AK$1&gt;='入力'!$B102)*(AK$1&lt;=IF('入力'!$E102="",IF('入力'!$D102="",'入力'!$B102,9999),'入力'!$E102))*(ROUND((AK$1-'入力'!$B102)/IF('入力'!$D102="",1000,'入力'!$D102),0)*IF('入力'!$D102="",1000,'入力'!$D102)=(AK$1-'入力'!$B102)),'入力'!$C102,0))</f>
        <v/>
      </c>
      <c r="AL41" s="27">
        <f>IF(('入力'!$C102="")+('入力'!$B102=""),0,IF((AL$1&gt;='入力'!$B102)*(AL$1&lt;=IF('入力'!$E102="",IF('入力'!$D102="",'入力'!$B102,9999),'入力'!$E102))*(ROUND((AL$1-'入力'!$B102)/IF('入力'!$D102="",1000,'入力'!$D102),0)*IF('入力'!$D102="",1000,'入力'!$D102)=(AL$1-'入力'!$B102)),'入力'!$C102,0))</f>
        <v/>
      </c>
      <c r="AM41" s="27">
        <f>IF(('入力'!$C102="")+('入力'!$B102=""),0,IF((AM$1&gt;='入力'!$B102)*(AM$1&lt;=IF('入力'!$E102="",IF('入力'!$D102="",'入力'!$B102,9999),'入力'!$E102))*(ROUND((AM$1-'入力'!$B102)/IF('入力'!$D102="",1000,'入力'!$D102),0)*IF('入力'!$D102="",1000,'入力'!$D102)=(AM$1-'入力'!$B102)),'入力'!$C102,0))</f>
        <v/>
      </c>
      <c r="AN41" s="27">
        <f>IF(('入力'!$C102="")+('入力'!$B102=""),0,IF((AN$1&gt;='入力'!$B102)*(AN$1&lt;=IF('入力'!$E102="",IF('入力'!$D102="",'入力'!$B102,9999),'入力'!$E102))*(ROUND((AN$1-'入力'!$B102)/IF('入力'!$D102="",1000,'入力'!$D102),0)*IF('入力'!$D102="",1000,'入力'!$D102)=(AN$1-'入力'!$B102)),'入力'!$C102,0))</f>
        <v/>
      </c>
      <c r="AO41" s="27">
        <f>IF(('入力'!$C102="")+('入力'!$B102=""),0,IF((AO$1&gt;='入力'!$B102)*(AO$1&lt;=IF('入力'!$E102="",IF('入力'!$D102="",'入力'!$B102,9999),'入力'!$E102))*(ROUND((AO$1-'入力'!$B102)/IF('入力'!$D102="",1000,'入力'!$D102),0)*IF('入力'!$D102="",1000,'入力'!$D102)=(AO$1-'入力'!$B102)),'入力'!$C102,0))</f>
        <v/>
      </c>
      <c r="AP41" s="27">
        <f>IF(('入力'!$C102="")+('入力'!$B102=""),0,IF((AP$1&gt;='入力'!$B102)*(AP$1&lt;=IF('入力'!$E102="",IF('入力'!$D102="",'入力'!$B102,9999),'入力'!$E102))*(ROUND((AP$1-'入力'!$B102)/IF('入力'!$D102="",1000,'入力'!$D102),0)*IF('入力'!$D102="",1000,'入力'!$D102)=(AP$1-'入力'!$B102)),'入力'!$C102,0))</f>
        <v/>
      </c>
      <c r="AQ41" s="27">
        <f>IF(('入力'!$C102="")+('入力'!$B102=""),0,IF((AQ$1&gt;='入力'!$B102)*(AQ$1&lt;=IF('入力'!$E102="",IF('入力'!$D102="",'入力'!$B102,9999),'入力'!$E102))*(ROUND((AQ$1-'入力'!$B102)/IF('入力'!$D102="",1000,'入力'!$D102),0)*IF('入力'!$D102="",1000,'入力'!$D102)=(AQ$1-'入力'!$B102)),'入力'!$C102,0))</f>
        <v/>
      </c>
      <c r="AR41" s="27">
        <f>IF(('入力'!$C102="")+('入力'!$B102=""),0,IF((AR$1&gt;='入力'!$B102)*(AR$1&lt;=IF('入力'!$E102="",IF('入力'!$D102="",'入力'!$B102,9999),'入力'!$E102))*(ROUND((AR$1-'入力'!$B102)/IF('入力'!$D102="",1000,'入力'!$D102),0)*IF('入力'!$D102="",1000,'入力'!$D102)=(AR$1-'入力'!$B102)),'入力'!$C102,0))</f>
        <v/>
      </c>
      <c r="AS41" s="27">
        <f>IF(('入力'!$C102="")+('入力'!$B102=""),0,IF((AS$1&gt;='入力'!$B102)*(AS$1&lt;=IF('入力'!$E102="",IF('入力'!$D102="",'入力'!$B102,9999),'入力'!$E102))*(ROUND((AS$1-'入力'!$B102)/IF('入力'!$D102="",1000,'入力'!$D102),0)*IF('入力'!$D102="",1000,'入力'!$D102)=(AS$1-'入力'!$B102)),'入力'!$C102,0))</f>
        <v/>
      </c>
      <c r="AT41" s="27">
        <f>IF(('入力'!$C102="")+('入力'!$B102=""),0,IF((AT$1&gt;='入力'!$B102)*(AT$1&lt;=IF('入力'!$E102="",IF('入力'!$D102="",'入力'!$B102,9999),'入力'!$E102))*(ROUND((AT$1-'入力'!$B102)/IF('入力'!$D102="",1000,'入力'!$D102),0)*IF('入力'!$D102="",1000,'入力'!$D102)=(AT$1-'入力'!$B102)),'入力'!$C102,0))</f>
        <v/>
      </c>
      <c r="AU41" s="27">
        <f>IF(('入力'!$C102="")+('入力'!$B102=""),0,IF((AU$1&gt;='入力'!$B102)*(AU$1&lt;=IF('入力'!$E102="",IF('入力'!$D102="",'入力'!$B102,9999),'入力'!$E102))*(ROUND((AU$1-'入力'!$B102)/IF('入力'!$D102="",1000,'入力'!$D102),0)*IF('入力'!$D102="",1000,'入力'!$D102)=(AU$1-'入力'!$B102)),'入力'!$C102,0))</f>
        <v/>
      </c>
      <c r="AV41" s="27">
        <f>IF(('入力'!$C102="")+('入力'!$B102=""),0,IF((AV$1&gt;='入力'!$B102)*(AV$1&lt;=IF('入力'!$E102="",IF('入力'!$D102="",'入力'!$B102,9999),'入力'!$E102))*(ROUND((AV$1-'入力'!$B102)/IF('入力'!$D102="",1000,'入力'!$D102),0)*IF('入力'!$D102="",1000,'入力'!$D102)=(AV$1-'入力'!$B102)),'入力'!$C102,0))</f>
        <v/>
      </c>
      <c r="AW41" s="27">
        <f>IF(('入力'!$C102="")+('入力'!$B102=""),0,IF((AW$1&gt;='入力'!$B102)*(AW$1&lt;=IF('入力'!$E102="",IF('入力'!$D102="",'入力'!$B102,9999),'入力'!$E102))*(ROUND((AW$1-'入力'!$B102)/IF('入力'!$D102="",1000,'入力'!$D102),0)*IF('入力'!$D102="",1000,'入力'!$D102)=(AW$1-'入力'!$B102)),'入力'!$C102,0))</f>
        <v/>
      </c>
      <c r="AX41" s="27">
        <f>IF(('入力'!$C102="")+('入力'!$B102=""),0,IF((AX$1&gt;='入力'!$B102)*(AX$1&lt;=IF('入力'!$E102="",IF('入力'!$D102="",'入力'!$B102,9999),'入力'!$E102))*(ROUND((AX$1-'入力'!$B102)/IF('入力'!$D102="",1000,'入力'!$D102),0)*IF('入力'!$D102="",1000,'入力'!$D102)=(AX$1-'入力'!$B102)),'入力'!$C102,0))</f>
        <v/>
      </c>
      <c r="AY41" s="27">
        <f>IF(('入力'!$C102="")+('入力'!$B102=""),0,IF((AY$1&gt;='入力'!$B102)*(AY$1&lt;=IF('入力'!$E102="",IF('入力'!$D102="",'入力'!$B102,9999),'入力'!$E102))*(ROUND((AY$1-'入力'!$B102)/IF('入力'!$D102="",1000,'入力'!$D102),0)*IF('入力'!$D102="",1000,'入力'!$D102)=(AY$1-'入力'!$B102)),'入力'!$C102,0))</f>
        <v/>
      </c>
      <c r="AZ41" s="27">
        <f>IF(('入力'!$C102="")+('入力'!$B102=""),0,IF((AZ$1&gt;='入力'!$B102)*(AZ$1&lt;=IF('入力'!$E102="",IF('入力'!$D102="",'入力'!$B102,9999),'入力'!$E102))*(ROUND((AZ$1-'入力'!$B102)/IF('入力'!$D102="",1000,'入力'!$D102),0)*IF('入力'!$D102="",1000,'入力'!$D102)=(AZ$1-'入力'!$B102)),'入力'!$C102,0))</f>
        <v/>
      </c>
      <c r="BA41" s="27">
        <f>IF(('入力'!$C102="")+('入力'!$B102=""),0,IF((BA$1&gt;='入力'!$B102)*(BA$1&lt;=IF('入力'!$E102="",IF('入力'!$D102="",'入力'!$B102,9999),'入力'!$E102))*(ROUND((BA$1-'入力'!$B102)/IF('入力'!$D102="",1000,'入力'!$D102),0)*IF('入力'!$D102="",1000,'入力'!$D102)=(BA$1-'入力'!$B102)),'入力'!$C102,0))</f>
        <v/>
      </c>
      <c r="BB41" s="27">
        <f>IF(('入力'!$C102="")+('入力'!$B102=""),0,IF((BB$1&gt;='入力'!$B102)*(BB$1&lt;=IF('入力'!$E102="",IF('入力'!$D102="",'入力'!$B102,9999),'入力'!$E102))*(ROUND((BB$1-'入力'!$B102)/IF('入力'!$D102="",1000,'入力'!$D102),0)*IF('入力'!$D102="",1000,'入力'!$D102)=(BB$1-'入力'!$B102)),'入力'!$C102,0))</f>
        <v/>
      </c>
      <c r="BC41" s="27">
        <f>IF(('入力'!$C102="")+('入力'!$B102=""),0,IF((BC$1&gt;='入力'!$B102)*(BC$1&lt;=IF('入力'!$E102="",IF('入力'!$D102="",'入力'!$B102,9999),'入力'!$E102))*(ROUND((BC$1-'入力'!$B102)/IF('入力'!$D102="",1000,'入力'!$D102),0)*IF('入力'!$D102="",1000,'入力'!$D102)=(BC$1-'入力'!$B102)),'入力'!$C102,0))</f>
        <v/>
      </c>
      <c r="BD41" s="27">
        <f>IF(('入力'!$C102="")+('入力'!$B102=""),0,IF((BD$1&gt;='入力'!$B102)*(BD$1&lt;=IF('入力'!$E102="",IF('入力'!$D102="",'入力'!$B102,9999),'入力'!$E102))*(ROUND((BD$1-'入力'!$B102)/IF('入力'!$D102="",1000,'入力'!$D102),0)*IF('入力'!$D102="",1000,'入力'!$D102)=(BD$1-'入力'!$B102)),'入力'!$C102,0))</f>
        <v/>
      </c>
      <c r="BE41" s="27">
        <f>IF(('入力'!$C102="")+('入力'!$B102=""),0,IF((BE$1&gt;='入力'!$B102)*(BE$1&lt;=IF('入力'!$E102="",IF('入力'!$D102="",'入力'!$B102,9999),'入力'!$E102))*(ROUND((BE$1-'入力'!$B102)/IF('入力'!$D102="",1000,'入力'!$D102),0)*IF('入力'!$D102="",1000,'入力'!$D102)=(BE$1-'入力'!$B102)),'入力'!$C102,0))</f>
        <v/>
      </c>
      <c r="BF41" s="27">
        <f>IF(('入力'!$C102="")+('入力'!$B102=""),0,IF((BF$1&gt;='入力'!$B102)*(BF$1&lt;=IF('入力'!$E102="",IF('入力'!$D102="",'入力'!$B102,9999),'入力'!$E102))*(ROUND((BF$1-'入力'!$B102)/IF('入力'!$D102="",1000,'入力'!$D102),0)*IF('入力'!$D102="",1000,'入力'!$D102)=(BF$1-'入力'!$B102)),'入力'!$C102,0))</f>
        <v/>
      </c>
      <c r="BG41" s="27">
        <f>IF(('入力'!$C102="")+('入力'!$B102=""),0,IF((BG$1&gt;='入力'!$B102)*(BG$1&lt;=IF('入力'!$E102="",IF('入力'!$D102="",'入力'!$B102,9999),'入力'!$E102))*(ROUND((BG$1-'入力'!$B102)/IF('入力'!$D102="",1000,'入力'!$D102),0)*IF('入力'!$D102="",1000,'入力'!$D102)=(BG$1-'入力'!$B102)),'入力'!$C102,0))</f>
        <v/>
      </c>
      <c r="BH41" s="27">
        <f>IF(('入力'!$C102="")+('入力'!$B102=""),0,IF((BH$1&gt;='入力'!$B102)*(BH$1&lt;=IF('入力'!$E102="",IF('入力'!$D102="",'入力'!$B102,9999),'入力'!$E102))*(ROUND((BH$1-'入力'!$B102)/IF('入力'!$D102="",1000,'入力'!$D102),0)*IF('入力'!$D102="",1000,'入力'!$D102)=(BH$1-'入力'!$B102)),'入力'!$C102,0))</f>
        <v/>
      </c>
      <c r="BI41" s="27">
        <f>IF(('入力'!$C102="")+('入力'!$B102=""),0,IF((BI$1&gt;='入力'!$B102)*(BI$1&lt;=IF('入力'!$E102="",IF('入力'!$D102="",'入力'!$B102,9999),'入力'!$E102))*(ROUND((BI$1-'入力'!$B102)/IF('入力'!$D102="",1000,'入力'!$D102),0)*IF('入力'!$D102="",1000,'入力'!$D102)=(BI$1-'入力'!$B102)),'入力'!$C102,0))</f>
        <v/>
      </c>
      <c r="BJ41" s="27">
        <f>IF(('入力'!$C102="")+('入力'!$B102=""),0,IF((BJ$1&gt;='入力'!$B102)*(BJ$1&lt;=IF('入力'!$E102="",IF('入力'!$D102="",'入力'!$B102,9999),'入力'!$E102))*(ROUND((BJ$1-'入力'!$B102)/IF('入力'!$D102="",1000,'入力'!$D102),0)*IF('入力'!$D102="",1000,'入力'!$D102)=(BJ$1-'入力'!$B102)),'入力'!$C102,0))</f>
        <v/>
      </c>
      <c r="BK41" s="27">
        <f>IF(('入力'!$C102="")+('入力'!$B102=""),0,IF((BK$1&gt;='入力'!$B102)*(BK$1&lt;=IF('入力'!$E102="",IF('入力'!$D102="",'入力'!$B102,9999),'入力'!$E102))*(ROUND((BK$1-'入力'!$B102)/IF('入力'!$D102="",1000,'入力'!$D102),0)*IF('入力'!$D102="",1000,'入力'!$D102)=(BK$1-'入力'!$B102)),'入力'!$C102,0))</f>
        <v/>
      </c>
      <c r="BL41" s="27">
        <f>IF(('入力'!$C102="")+('入力'!$B102=""),0,IF((BL$1&gt;='入力'!$B102)*(BL$1&lt;=IF('入力'!$E102="",IF('入力'!$D102="",'入力'!$B102,9999),'入力'!$E102))*(ROUND((BL$1-'入力'!$B102)/IF('入力'!$D102="",1000,'入力'!$D102),0)*IF('入力'!$D102="",1000,'入力'!$D102)=(BL$1-'入力'!$B102)),'入力'!$C102,0))</f>
        <v/>
      </c>
      <c r="BM41" s="27">
        <f>IF(('入力'!$C102="")+('入力'!$B102=""),0,IF((BM$1&gt;='入力'!$B102)*(BM$1&lt;=IF('入力'!$E102="",IF('入力'!$D102="",'入力'!$B102,9999),'入力'!$E102))*(ROUND((BM$1-'入力'!$B102)/IF('入力'!$D102="",1000,'入力'!$D102),0)*IF('入力'!$D102="",1000,'入力'!$D102)=(BM$1-'入力'!$B102)),'入力'!$C102,0))</f>
        <v/>
      </c>
      <c r="BN41" s="27">
        <f>IF(('入力'!$C102="")+('入力'!$B102=""),0,IF((BN$1&gt;='入力'!$B102)*(BN$1&lt;=IF('入力'!$E102="",IF('入力'!$D102="",'入力'!$B102,9999),'入力'!$E102))*(ROUND((BN$1-'入力'!$B102)/IF('入力'!$D102="",1000,'入力'!$D102),0)*IF('入力'!$D102="",1000,'入力'!$D102)=(BN$1-'入力'!$B102)),'入力'!$C102,0))</f>
        <v/>
      </c>
      <c r="BO41" s="27">
        <f>IF(('入力'!$C102="")+('入力'!$B102=""),0,IF((BO$1&gt;='入力'!$B102)*(BO$1&lt;=IF('入力'!$E102="",IF('入力'!$D102="",'入力'!$B102,9999),'入力'!$E102))*(ROUND((BO$1-'入力'!$B102)/IF('入力'!$D102="",1000,'入力'!$D102),0)*IF('入力'!$D102="",1000,'入力'!$D102)=(BO$1-'入力'!$B102)),'入力'!$C102,0))</f>
        <v/>
      </c>
    </row>
    <row r="42">
      <c r="A42" s="5" t="inlineStr">
        <is>
          <t>大きな出費 10</t>
        </is>
      </c>
      <c r="B42" s="27">
        <f>IF(('入力'!$C103="")+('入力'!$B103=""),0,IF((B$1&gt;='入力'!$B103)*(B$1&lt;=IF('入力'!$E103="",IF('入力'!$D103="",'入力'!$B103,9999),'入力'!$E103))*(ROUND((B$1-'入力'!$B103)/IF('入力'!$D103="",1000,'入力'!$D103),0)*IF('入力'!$D103="",1000,'入力'!$D103)=(B$1-'入力'!$B103)),'入力'!$C103,0))</f>
        <v/>
      </c>
      <c r="C42" s="27">
        <f>IF(('入力'!$C103="")+('入力'!$B103=""),0,IF((C$1&gt;='入力'!$B103)*(C$1&lt;=IF('入力'!$E103="",IF('入力'!$D103="",'入力'!$B103,9999),'入力'!$E103))*(ROUND((C$1-'入力'!$B103)/IF('入力'!$D103="",1000,'入力'!$D103),0)*IF('入力'!$D103="",1000,'入力'!$D103)=(C$1-'入力'!$B103)),'入力'!$C103,0))</f>
        <v/>
      </c>
      <c r="D42" s="27">
        <f>IF(('入力'!$C103="")+('入力'!$B103=""),0,IF((D$1&gt;='入力'!$B103)*(D$1&lt;=IF('入力'!$E103="",IF('入力'!$D103="",'入力'!$B103,9999),'入力'!$E103))*(ROUND((D$1-'入力'!$B103)/IF('入力'!$D103="",1000,'入力'!$D103),0)*IF('入力'!$D103="",1000,'入力'!$D103)=(D$1-'入力'!$B103)),'入力'!$C103,0))</f>
        <v/>
      </c>
      <c r="E42" s="27">
        <f>IF(('入力'!$C103="")+('入力'!$B103=""),0,IF((E$1&gt;='入力'!$B103)*(E$1&lt;=IF('入力'!$E103="",IF('入力'!$D103="",'入力'!$B103,9999),'入力'!$E103))*(ROUND((E$1-'入力'!$B103)/IF('入力'!$D103="",1000,'入力'!$D103),0)*IF('入力'!$D103="",1000,'入力'!$D103)=(E$1-'入力'!$B103)),'入力'!$C103,0))</f>
        <v/>
      </c>
      <c r="F42" s="27">
        <f>IF(('入力'!$C103="")+('入力'!$B103=""),0,IF((F$1&gt;='入力'!$B103)*(F$1&lt;=IF('入力'!$E103="",IF('入力'!$D103="",'入力'!$B103,9999),'入力'!$E103))*(ROUND((F$1-'入力'!$B103)/IF('入力'!$D103="",1000,'入力'!$D103),0)*IF('入力'!$D103="",1000,'入力'!$D103)=(F$1-'入力'!$B103)),'入力'!$C103,0))</f>
        <v/>
      </c>
      <c r="G42" s="27">
        <f>IF(('入力'!$C103="")+('入力'!$B103=""),0,IF((G$1&gt;='入力'!$B103)*(G$1&lt;=IF('入力'!$E103="",IF('入力'!$D103="",'入力'!$B103,9999),'入力'!$E103))*(ROUND((G$1-'入力'!$B103)/IF('入力'!$D103="",1000,'入力'!$D103),0)*IF('入力'!$D103="",1000,'入力'!$D103)=(G$1-'入力'!$B103)),'入力'!$C103,0))</f>
        <v/>
      </c>
      <c r="H42" s="27">
        <f>IF(('入力'!$C103="")+('入力'!$B103=""),0,IF((H$1&gt;='入力'!$B103)*(H$1&lt;=IF('入力'!$E103="",IF('入力'!$D103="",'入力'!$B103,9999),'入力'!$E103))*(ROUND((H$1-'入力'!$B103)/IF('入力'!$D103="",1000,'入力'!$D103),0)*IF('入力'!$D103="",1000,'入力'!$D103)=(H$1-'入力'!$B103)),'入力'!$C103,0))</f>
        <v/>
      </c>
      <c r="I42" s="27">
        <f>IF(('入力'!$C103="")+('入力'!$B103=""),0,IF((I$1&gt;='入力'!$B103)*(I$1&lt;=IF('入力'!$E103="",IF('入力'!$D103="",'入力'!$B103,9999),'入力'!$E103))*(ROUND((I$1-'入力'!$B103)/IF('入力'!$D103="",1000,'入力'!$D103),0)*IF('入力'!$D103="",1000,'入力'!$D103)=(I$1-'入力'!$B103)),'入力'!$C103,0))</f>
        <v/>
      </c>
      <c r="J42" s="27">
        <f>IF(('入力'!$C103="")+('入力'!$B103=""),0,IF((J$1&gt;='入力'!$B103)*(J$1&lt;=IF('入力'!$E103="",IF('入力'!$D103="",'入力'!$B103,9999),'入力'!$E103))*(ROUND((J$1-'入力'!$B103)/IF('入力'!$D103="",1000,'入力'!$D103),0)*IF('入力'!$D103="",1000,'入力'!$D103)=(J$1-'入力'!$B103)),'入力'!$C103,0))</f>
        <v/>
      </c>
      <c r="K42" s="27">
        <f>IF(('入力'!$C103="")+('入力'!$B103=""),0,IF((K$1&gt;='入力'!$B103)*(K$1&lt;=IF('入力'!$E103="",IF('入力'!$D103="",'入力'!$B103,9999),'入力'!$E103))*(ROUND((K$1-'入力'!$B103)/IF('入力'!$D103="",1000,'入力'!$D103),0)*IF('入力'!$D103="",1000,'入力'!$D103)=(K$1-'入力'!$B103)),'入力'!$C103,0))</f>
        <v/>
      </c>
      <c r="L42" s="27">
        <f>IF(('入力'!$C103="")+('入力'!$B103=""),0,IF((L$1&gt;='入力'!$B103)*(L$1&lt;=IF('入力'!$E103="",IF('入力'!$D103="",'入力'!$B103,9999),'入力'!$E103))*(ROUND((L$1-'入力'!$B103)/IF('入力'!$D103="",1000,'入力'!$D103),0)*IF('入力'!$D103="",1000,'入力'!$D103)=(L$1-'入力'!$B103)),'入力'!$C103,0))</f>
        <v/>
      </c>
      <c r="M42" s="27">
        <f>IF(('入力'!$C103="")+('入力'!$B103=""),0,IF((M$1&gt;='入力'!$B103)*(M$1&lt;=IF('入力'!$E103="",IF('入力'!$D103="",'入力'!$B103,9999),'入力'!$E103))*(ROUND((M$1-'入力'!$B103)/IF('入力'!$D103="",1000,'入力'!$D103),0)*IF('入力'!$D103="",1000,'入力'!$D103)=(M$1-'入力'!$B103)),'入力'!$C103,0))</f>
        <v/>
      </c>
      <c r="N42" s="27">
        <f>IF(('入力'!$C103="")+('入力'!$B103=""),0,IF((N$1&gt;='入力'!$B103)*(N$1&lt;=IF('入力'!$E103="",IF('入力'!$D103="",'入力'!$B103,9999),'入力'!$E103))*(ROUND((N$1-'入力'!$B103)/IF('入力'!$D103="",1000,'入力'!$D103),0)*IF('入力'!$D103="",1000,'入力'!$D103)=(N$1-'入力'!$B103)),'入力'!$C103,0))</f>
        <v/>
      </c>
      <c r="O42" s="27">
        <f>IF(('入力'!$C103="")+('入力'!$B103=""),0,IF((O$1&gt;='入力'!$B103)*(O$1&lt;=IF('入力'!$E103="",IF('入力'!$D103="",'入力'!$B103,9999),'入力'!$E103))*(ROUND((O$1-'入力'!$B103)/IF('入力'!$D103="",1000,'入力'!$D103),0)*IF('入力'!$D103="",1000,'入力'!$D103)=(O$1-'入力'!$B103)),'入力'!$C103,0))</f>
        <v/>
      </c>
      <c r="P42" s="27">
        <f>IF(('入力'!$C103="")+('入力'!$B103=""),0,IF((P$1&gt;='入力'!$B103)*(P$1&lt;=IF('入力'!$E103="",IF('入力'!$D103="",'入力'!$B103,9999),'入力'!$E103))*(ROUND((P$1-'入力'!$B103)/IF('入力'!$D103="",1000,'入力'!$D103),0)*IF('入力'!$D103="",1000,'入力'!$D103)=(P$1-'入力'!$B103)),'入力'!$C103,0))</f>
        <v/>
      </c>
      <c r="Q42" s="27">
        <f>IF(('入力'!$C103="")+('入力'!$B103=""),0,IF((Q$1&gt;='入力'!$B103)*(Q$1&lt;=IF('入力'!$E103="",IF('入力'!$D103="",'入力'!$B103,9999),'入力'!$E103))*(ROUND((Q$1-'入力'!$B103)/IF('入力'!$D103="",1000,'入力'!$D103),0)*IF('入力'!$D103="",1000,'入力'!$D103)=(Q$1-'入力'!$B103)),'入力'!$C103,0))</f>
        <v/>
      </c>
      <c r="R42" s="27">
        <f>IF(('入力'!$C103="")+('入力'!$B103=""),0,IF((R$1&gt;='入力'!$B103)*(R$1&lt;=IF('入力'!$E103="",IF('入力'!$D103="",'入力'!$B103,9999),'入力'!$E103))*(ROUND((R$1-'入力'!$B103)/IF('入力'!$D103="",1000,'入力'!$D103),0)*IF('入力'!$D103="",1000,'入力'!$D103)=(R$1-'入力'!$B103)),'入力'!$C103,0))</f>
        <v/>
      </c>
      <c r="S42" s="27">
        <f>IF(('入力'!$C103="")+('入力'!$B103=""),0,IF((S$1&gt;='入力'!$B103)*(S$1&lt;=IF('入力'!$E103="",IF('入力'!$D103="",'入力'!$B103,9999),'入力'!$E103))*(ROUND((S$1-'入力'!$B103)/IF('入力'!$D103="",1000,'入力'!$D103),0)*IF('入力'!$D103="",1000,'入力'!$D103)=(S$1-'入力'!$B103)),'入力'!$C103,0))</f>
        <v/>
      </c>
      <c r="T42" s="27">
        <f>IF(('入力'!$C103="")+('入力'!$B103=""),0,IF((T$1&gt;='入力'!$B103)*(T$1&lt;=IF('入力'!$E103="",IF('入力'!$D103="",'入力'!$B103,9999),'入力'!$E103))*(ROUND((T$1-'入力'!$B103)/IF('入力'!$D103="",1000,'入力'!$D103),0)*IF('入力'!$D103="",1000,'入力'!$D103)=(T$1-'入力'!$B103)),'入力'!$C103,0))</f>
        <v/>
      </c>
      <c r="U42" s="27">
        <f>IF(('入力'!$C103="")+('入力'!$B103=""),0,IF((U$1&gt;='入力'!$B103)*(U$1&lt;=IF('入力'!$E103="",IF('入力'!$D103="",'入力'!$B103,9999),'入力'!$E103))*(ROUND((U$1-'入力'!$B103)/IF('入力'!$D103="",1000,'入力'!$D103),0)*IF('入力'!$D103="",1000,'入力'!$D103)=(U$1-'入力'!$B103)),'入力'!$C103,0))</f>
        <v/>
      </c>
      <c r="V42" s="27">
        <f>IF(('入力'!$C103="")+('入力'!$B103=""),0,IF((V$1&gt;='入力'!$B103)*(V$1&lt;=IF('入力'!$E103="",IF('入力'!$D103="",'入力'!$B103,9999),'入力'!$E103))*(ROUND((V$1-'入力'!$B103)/IF('入力'!$D103="",1000,'入力'!$D103),0)*IF('入力'!$D103="",1000,'入力'!$D103)=(V$1-'入力'!$B103)),'入力'!$C103,0))</f>
        <v/>
      </c>
      <c r="W42" s="27">
        <f>IF(('入力'!$C103="")+('入力'!$B103=""),0,IF((W$1&gt;='入力'!$B103)*(W$1&lt;=IF('入力'!$E103="",IF('入力'!$D103="",'入力'!$B103,9999),'入力'!$E103))*(ROUND((W$1-'入力'!$B103)/IF('入力'!$D103="",1000,'入力'!$D103),0)*IF('入力'!$D103="",1000,'入力'!$D103)=(W$1-'入力'!$B103)),'入力'!$C103,0))</f>
        <v/>
      </c>
      <c r="X42" s="27">
        <f>IF(('入力'!$C103="")+('入力'!$B103=""),0,IF((X$1&gt;='入力'!$B103)*(X$1&lt;=IF('入力'!$E103="",IF('入力'!$D103="",'入力'!$B103,9999),'入力'!$E103))*(ROUND((X$1-'入力'!$B103)/IF('入力'!$D103="",1000,'入力'!$D103),0)*IF('入力'!$D103="",1000,'入力'!$D103)=(X$1-'入力'!$B103)),'入力'!$C103,0))</f>
        <v/>
      </c>
      <c r="Y42" s="27">
        <f>IF(('入力'!$C103="")+('入力'!$B103=""),0,IF((Y$1&gt;='入力'!$B103)*(Y$1&lt;=IF('入力'!$E103="",IF('入力'!$D103="",'入力'!$B103,9999),'入力'!$E103))*(ROUND((Y$1-'入力'!$B103)/IF('入力'!$D103="",1000,'入力'!$D103),0)*IF('入力'!$D103="",1000,'入力'!$D103)=(Y$1-'入力'!$B103)),'入力'!$C103,0))</f>
        <v/>
      </c>
      <c r="Z42" s="27">
        <f>IF(('入力'!$C103="")+('入力'!$B103=""),0,IF((Z$1&gt;='入力'!$B103)*(Z$1&lt;=IF('入力'!$E103="",IF('入力'!$D103="",'入力'!$B103,9999),'入力'!$E103))*(ROUND((Z$1-'入力'!$B103)/IF('入力'!$D103="",1000,'入力'!$D103),0)*IF('入力'!$D103="",1000,'入力'!$D103)=(Z$1-'入力'!$B103)),'入力'!$C103,0))</f>
        <v/>
      </c>
      <c r="AA42" s="27">
        <f>IF(('入力'!$C103="")+('入力'!$B103=""),0,IF((AA$1&gt;='入力'!$B103)*(AA$1&lt;=IF('入力'!$E103="",IF('入力'!$D103="",'入力'!$B103,9999),'入力'!$E103))*(ROUND((AA$1-'入力'!$B103)/IF('入力'!$D103="",1000,'入力'!$D103),0)*IF('入力'!$D103="",1000,'入力'!$D103)=(AA$1-'入力'!$B103)),'入力'!$C103,0))</f>
        <v/>
      </c>
      <c r="AB42" s="27">
        <f>IF(('入力'!$C103="")+('入力'!$B103=""),0,IF((AB$1&gt;='入力'!$B103)*(AB$1&lt;=IF('入力'!$E103="",IF('入力'!$D103="",'入力'!$B103,9999),'入力'!$E103))*(ROUND((AB$1-'入力'!$B103)/IF('入力'!$D103="",1000,'入力'!$D103),0)*IF('入力'!$D103="",1000,'入力'!$D103)=(AB$1-'入力'!$B103)),'入力'!$C103,0))</f>
        <v/>
      </c>
      <c r="AC42" s="27">
        <f>IF(('入力'!$C103="")+('入力'!$B103=""),0,IF((AC$1&gt;='入力'!$B103)*(AC$1&lt;=IF('入力'!$E103="",IF('入力'!$D103="",'入力'!$B103,9999),'入力'!$E103))*(ROUND((AC$1-'入力'!$B103)/IF('入力'!$D103="",1000,'入力'!$D103),0)*IF('入力'!$D103="",1000,'入力'!$D103)=(AC$1-'入力'!$B103)),'入力'!$C103,0))</f>
        <v/>
      </c>
      <c r="AD42" s="27">
        <f>IF(('入力'!$C103="")+('入力'!$B103=""),0,IF((AD$1&gt;='入力'!$B103)*(AD$1&lt;=IF('入力'!$E103="",IF('入力'!$D103="",'入力'!$B103,9999),'入力'!$E103))*(ROUND((AD$1-'入力'!$B103)/IF('入力'!$D103="",1000,'入力'!$D103),0)*IF('入力'!$D103="",1000,'入力'!$D103)=(AD$1-'入力'!$B103)),'入力'!$C103,0))</f>
        <v/>
      </c>
      <c r="AE42" s="27">
        <f>IF(('入力'!$C103="")+('入力'!$B103=""),0,IF((AE$1&gt;='入力'!$B103)*(AE$1&lt;=IF('入力'!$E103="",IF('入力'!$D103="",'入力'!$B103,9999),'入力'!$E103))*(ROUND((AE$1-'入力'!$B103)/IF('入力'!$D103="",1000,'入力'!$D103),0)*IF('入力'!$D103="",1000,'入力'!$D103)=(AE$1-'入力'!$B103)),'入力'!$C103,0))</f>
        <v/>
      </c>
      <c r="AF42" s="27">
        <f>IF(('入力'!$C103="")+('入力'!$B103=""),0,IF((AF$1&gt;='入力'!$B103)*(AF$1&lt;=IF('入力'!$E103="",IF('入力'!$D103="",'入力'!$B103,9999),'入力'!$E103))*(ROUND((AF$1-'入力'!$B103)/IF('入力'!$D103="",1000,'入力'!$D103),0)*IF('入力'!$D103="",1000,'入力'!$D103)=(AF$1-'入力'!$B103)),'入力'!$C103,0))</f>
        <v/>
      </c>
      <c r="AG42" s="27">
        <f>IF(('入力'!$C103="")+('入力'!$B103=""),0,IF((AG$1&gt;='入力'!$B103)*(AG$1&lt;=IF('入力'!$E103="",IF('入力'!$D103="",'入力'!$B103,9999),'入力'!$E103))*(ROUND((AG$1-'入力'!$B103)/IF('入力'!$D103="",1000,'入力'!$D103),0)*IF('入力'!$D103="",1000,'入力'!$D103)=(AG$1-'入力'!$B103)),'入力'!$C103,0))</f>
        <v/>
      </c>
      <c r="AH42" s="27">
        <f>IF(('入力'!$C103="")+('入力'!$B103=""),0,IF((AH$1&gt;='入力'!$B103)*(AH$1&lt;=IF('入力'!$E103="",IF('入力'!$D103="",'入力'!$B103,9999),'入力'!$E103))*(ROUND((AH$1-'入力'!$B103)/IF('入力'!$D103="",1000,'入力'!$D103),0)*IF('入力'!$D103="",1000,'入力'!$D103)=(AH$1-'入力'!$B103)),'入力'!$C103,0))</f>
        <v/>
      </c>
      <c r="AI42" s="27">
        <f>IF(('入力'!$C103="")+('入力'!$B103=""),0,IF((AI$1&gt;='入力'!$B103)*(AI$1&lt;=IF('入力'!$E103="",IF('入力'!$D103="",'入力'!$B103,9999),'入力'!$E103))*(ROUND((AI$1-'入力'!$B103)/IF('入力'!$D103="",1000,'入力'!$D103),0)*IF('入力'!$D103="",1000,'入力'!$D103)=(AI$1-'入力'!$B103)),'入力'!$C103,0))</f>
        <v/>
      </c>
      <c r="AJ42" s="27">
        <f>IF(('入力'!$C103="")+('入力'!$B103=""),0,IF((AJ$1&gt;='入力'!$B103)*(AJ$1&lt;=IF('入力'!$E103="",IF('入力'!$D103="",'入力'!$B103,9999),'入力'!$E103))*(ROUND((AJ$1-'入力'!$B103)/IF('入力'!$D103="",1000,'入力'!$D103),0)*IF('入力'!$D103="",1000,'入力'!$D103)=(AJ$1-'入力'!$B103)),'入力'!$C103,0))</f>
        <v/>
      </c>
      <c r="AK42" s="27">
        <f>IF(('入力'!$C103="")+('入力'!$B103=""),0,IF((AK$1&gt;='入力'!$B103)*(AK$1&lt;=IF('入力'!$E103="",IF('入力'!$D103="",'入力'!$B103,9999),'入力'!$E103))*(ROUND((AK$1-'入力'!$B103)/IF('入力'!$D103="",1000,'入力'!$D103),0)*IF('入力'!$D103="",1000,'入力'!$D103)=(AK$1-'入力'!$B103)),'入力'!$C103,0))</f>
        <v/>
      </c>
      <c r="AL42" s="27">
        <f>IF(('入力'!$C103="")+('入力'!$B103=""),0,IF((AL$1&gt;='入力'!$B103)*(AL$1&lt;=IF('入力'!$E103="",IF('入力'!$D103="",'入力'!$B103,9999),'入力'!$E103))*(ROUND((AL$1-'入力'!$B103)/IF('入力'!$D103="",1000,'入力'!$D103),0)*IF('入力'!$D103="",1000,'入力'!$D103)=(AL$1-'入力'!$B103)),'入力'!$C103,0))</f>
        <v/>
      </c>
      <c r="AM42" s="27">
        <f>IF(('入力'!$C103="")+('入力'!$B103=""),0,IF((AM$1&gt;='入力'!$B103)*(AM$1&lt;=IF('入力'!$E103="",IF('入力'!$D103="",'入力'!$B103,9999),'入力'!$E103))*(ROUND((AM$1-'入力'!$B103)/IF('入力'!$D103="",1000,'入力'!$D103),0)*IF('入力'!$D103="",1000,'入力'!$D103)=(AM$1-'入力'!$B103)),'入力'!$C103,0))</f>
        <v/>
      </c>
      <c r="AN42" s="27">
        <f>IF(('入力'!$C103="")+('入力'!$B103=""),0,IF((AN$1&gt;='入力'!$B103)*(AN$1&lt;=IF('入力'!$E103="",IF('入力'!$D103="",'入力'!$B103,9999),'入力'!$E103))*(ROUND((AN$1-'入力'!$B103)/IF('入力'!$D103="",1000,'入力'!$D103),0)*IF('入力'!$D103="",1000,'入力'!$D103)=(AN$1-'入力'!$B103)),'入力'!$C103,0))</f>
        <v/>
      </c>
      <c r="AO42" s="27">
        <f>IF(('入力'!$C103="")+('入力'!$B103=""),0,IF((AO$1&gt;='入力'!$B103)*(AO$1&lt;=IF('入力'!$E103="",IF('入力'!$D103="",'入力'!$B103,9999),'入力'!$E103))*(ROUND((AO$1-'入力'!$B103)/IF('入力'!$D103="",1000,'入力'!$D103),0)*IF('入力'!$D103="",1000,'入力'!$D103)=(AO$1-'入力'!$B103)),'入力'!$C103,0))</f>
        <v/>
      </c>
      <c r="AP42" s="27">
        <f>IF(('入力'!$C103="")+('入力'!$B103=""),0,IF((AP$1&gt;='入力'!$B103)*(AP$1&lt;=IF('入力'!$E103="",IF('入力'!$D103="",'入力'!$B103,9999),'入力'!$E103))*(ROUND((AP$1-'入力'!$B103)/IF('入力'!$D103="",1000,'入力'!$D103),0)*IF('入力'!$D103="",1000,'入力'!$D103)=(AP$1-'入力'!$B103)),'入力'!$C103,0))</f>
        <v/>
      </c>
      <c r="AQ42" s="27">
        <f>IF(('入力'!$C103="")+('入力'!$B103=""),0,IF((AQ$1&gt;='入力'!$B103)*(AQ$1&lt;=IF('入力'!$E103="",IF('入力'!$D103="",'入力'!$B103,9999),'入力'!$E103))*(ROUND((AQ$1-'入力'!$B103)/IF('入力'!$D103="",1000,'入力'!$D103),0)*IF('入力'!$D103="",1000,'入力'!$D103)=(AQ$1-'入力'!$B103)),'入力'!$C103,0))</f>
        <v/>
      </c>
      <c r="AR42" s="27">
        <f>IF(('入力'!$C103="")+('入力'!$B103=""),0,IF((AR$1&gt;='入力'!$B103)*(AR$1&lt;=IF('入力'!$E103="",IF('入力'!$D103="",'入力'!$B103,9999),'入力'!$E103))*(ROUND((AR$1-'入力'!$B103)/IF('入力'!$D103="",1000,'入力'!$D103),0)*IF('入力'!$D103="",1000,'入力'!$D103)=(AR$1-'入力'!$B103)),'入力'!$C103,0))</f>
        <v/>
      </c>
      <c r="AS42" s="27">
        <f>IF(('入力'!$C103="")+('入力'!$B103=""),0,IF((AS$1&gt;='入力'!$B103)*(AS$1&lt;=IF('入力'!$E103="",IF('入力'!$D103="",'入力'!$B103,9999),'入力'!$E103))*(ROUND((AS$1-'入力'!$B103)/IF('入力'!$D103="",1000,'入力'!$D103),0)*IF('入力'!$D103="",1000,'入力'!$D103)=(AS$1-'入力'!$B103)),'入力'!$C103,0))</f>
        <v/>
      </c>
      <c r="AT42" s="27">
        <f>IF(('入力'!$C103="")+('入力'!$B103=""),0,IF((AT$1&gt;='入力'!$B103)*(AT$1&lt;=IF('入力'!$E103="",IF('入力'!$D103="",'入力'!$B103,9999),'入力'!$E103))*(ROUND((AT$1-'入力'!$B103)/IF('入力'!$D103="",1000,'入力'!$D103),0)*IF('入力'!$D103="",1000,'入力'!$D103)=(AT$1-'入力'!$B103)),'入力'!$C103,0))</f>
        <v/>
      </c>
      <c r="AU42" s="27">
        <f>IF(('入力'!$C103="")+('入力'!$B103=""),0,IF((AU$1&gt;='入力'!$B103)*(AU$1&lt;=IF('入力'!$E103="",IF('入力'!$D103="",'入力'!$B103,9999),'入力'!$E103))*(ROUND((AU$1-'入力'!$B103)/IF('入力'!$D103="",1000,'入力'!$D103),0)*IF('入力'!$D103="",1000,'入力'!$D103)=(AU$1-'入力'!$B103)),'入力'!$C103,0))</f>
        <v/>
      </c>
      <c r="AV42" s="27">
        <f>IF(('入力'!$C103="")+('入力'!$B103=""),0,IF((AV$1&gt;='入力'!$B103)*(AV$1&lt;=IF('入力'!$E103="",IF('入力'!$D103="",'入力'!$B103,9999),'入力'!$E103))*(ROUND((AV$1-'入力'!$B103)/IF('入力'!$D103="",1000,'入力'!$D103),0)*IF('入力'!$D103="",1000,'入力'!$D103)=(AV$1-'入力'!$B103)),'入力'!$C103,0))</f>
        <v/>
      </c>
      <c r="AW42" s="27">
        <f>IF(('入力'!$C103="")+('入力'!$B103=""),0,IF((AW$1&gt;='入力'!$B103)*(AW$1&lt;=IF('入力'!$E103="",IF('入力'!$D103="",'入力'!$B103,9999),'入力'!$E103))*(ROUND((AW$1-'入力'!$B103)/IF('入力'!$D103="",1000,'入力'!$D103),0)*IF('入力'!$D103="",1000,'入力'!$D103)=(AW$1-'入力'!$B103)),'入力'!$C103,0))</f>
        <v/>
      </c>
      <c r="AX42" s="27">
        <f>IF(('入力'!$C103="")+('入力'!$B103=""),0,IF((AX$1&gt;='入力'!$B103)*(AX$1&lt;=IF('入力'!$E103="",IF('入力'!$D103="",'入力'!$B103,9999),'入力'!$E103))*(ROUND((AX$1-'入力'!$B103)/IF('入力'!$D103="",1000,'入力'!$D103),0)*IF('入力'!$D103="",1000,'入力'!$D103)=(AX$1-'入力'!$B103)),'入力'!$C103,0))</f>
        <v/>
      </c>
      <c r="AY42" s="27">
        <f>IF(('入力'!$C103="")+('入力'!$B103=""),0,IF((AY$1&gt;='入力'!$B103)*(AY$1&lt;=IF('入力'!$E103="",IF('入力'!$D103="",'入力'!$B103,9999),'入力'!$E103))*(ROUND((AY$1-'入力'!$B103)/IF('入力'!$D103="",1000,'入力'!$D103),0)*IF('入力'!$D103="",1000,'入力'!$D103)=(AY$1-'入力'!$B103)),'入力'!$C103,0))</f>
        <v/>
      </c>
      <c r="AZ42" s="27">
        <f>IF(('入力'!$C103="")+('入力'!$B103=""),0,IF((AZ$1&gt;='入力'!$B103)*(AZ$1&lt;=IF('入力'!$E103="",IF('入力'!$D103="",'入力'!$B103,9999),'入力'!$E103))*(ROUND((AZ$1-'入力'!$B103)/IF('入力'!$D103="",1000,'入力'!$D103),0)*IF('入力'!$D103="",1000,'入力'!$D103)=(AZ$1-'入力'!$B103)),'入力'!$C103,0))</f>
        <v/>
      </c>
      <c r="BA42" s="27">
        <f>IF(('入力'!$C103="")+('入力'!$B103=""),0,IF((BA$1&gt;='入力'!$B103)*(BA$1&lt;=IF('入力'!$E103="",IF('入力'!$D103="",'入力'!$B103,9999),'入力'!$E103))*(ROUND((BA$1-'入力'!$B103)/IF('入力'!$D103="",1000,'入力'!$D103),0)*IF('入力'!$D103="",1000,'入力'!$D103)=(BA$1-'入力'!$B103)),'入力'!$C103,0))</f>
        <v/>
      </c>
      <c r="BB42" s="27">
        <f>IF(('入力'!$C103="")+('入力'!$B103=""),0,IF((BB$1&gt;='入力'!$B103)*(BB$1&lt;=IF('入力'!$E103="",IF('入力'!$D103="",'入力'!$B103,9999),'入力'!$E103))*(ROUND((BB$1-'入力'!$B103)/IF('入力'!$D103="",1000,'入力'!$D103),0)*IF('入力'!$D103="",1000,'入力'!$D103)=(BB$1-'入力'!$B103)),'入力'!$C103,0))</f>
        <v/>
      </c>
      <c r="BC42" s="27">
        <f>IF(('入力'!$C103="")+('入力'!$B103=""),0,IF((BC$1&gt;='入力'!$B103)*(BC$1&lt;=IF('入力'!$E103="",IF('入力'!$D103="",'入力'!$B103,9999),'入力'!$E103))*(ROUND((BC$1-'入力'!$B103)/IF('入力'!$D103="",1000,'入力'!$D103),0)*IF('入力'!$D103="",1000,'入力'!$D103)=(BC$1-'入力'!$B103)),'入力'!$C103,0))</f>
        <v/>
      </c>
      <c r="BD42" s="27">
        <f>IF(('入力'!$C103="")+('入力'!$B103=""),0,IF((BD$1&gt;='入力'!$B103)*(BD$1&lt;=IF('入力'!$E103="",IF('入力'!$D103="",'入力'!$B103,9999),'入力'!$E103))*(ROUND((BD$1-'入力'!$B103)/IF('入力'!$D103="",1000,'入力'!$D103),0)*IF('入力'!$D103="",1000,'入力'!$D103)=(BD$1-'入力'!$B103)),'入力'!$C103,0))</f>
        <v/>
      </c>
      <c r="BE42" s="27">
        <f>IF(('入力'!$C103="")+('入力'!$B103=""),0,IF((BE$1&gt;='入力'!$B103)*(BE$1&lt;=IF('入力'!$E103="",IF('入力'!$D103="",'入力'!$B103,9999),'入力'!$E103))*(ROUND((BE$1-'入力'!$B103)/IF('入力'!$D103="",1000,'入力'!$D103),0)*IF('入力'!$D103="",1000,'入力'!$D103)=(BE$1-'入力'!$B103)),'入力'!$C103,0))</f>
        <v/>
      </c>
      <c r="BF42" s="27">
        <f>IF(('入力'!$C103="")+('入力'!$B103=""),0,IF((BF$1&gt;='入力'!$B103)*(BF$1&lt;=IF('入力'!$E103="",IF('入力'!$D103="",'入力'!$B103,9999),'入力'!$E103))*(ROUND((BF$1-'入力'!$B103)/IF('入力'!$D103="",1000,'入力'!$D103),0)*IF('入力'!$D103="",1000,'入力'!$D103)=(BF$1-'入力'!$B103)),'入力'!$C103,0))</f>
        <v/>
      </c>
      <c r="BG42" s="27">
        <f>IF(('入力'!$C103="")+('入力'!$B103=""),0,IF((BG$1&gt;='入力'!$B103)*(BG$1&lt;=IF('入力'!$E103="",IF('入力'!$D103="",'入力'!$B103,9999),'入力'!$E103))*(ROUND((BG$1-'入力'!$B103)/IF('入力'!$D103="",1000,'入力'!$D103),0)*IF('入力'!$D103="",1000,'入力'!$D103)=(BG$1-'入力'!$B103)),'入力'!$C103,0))</f>
        <v/>
      </c>
      <c r="BH42" s="27">
        <f>IF(('入力'!$C103="")+('入力'!$B103=""),0,IF((BH$1&gt;='入力'!$B103)*(BH$1&lt;=IF('入力'!$E103="",IF('入力'!$D103="",'入力'!$B103,9999),'入力'!$E103))*(ROUND((BH$1-'入力'!$B103)/IF('入力'!$D103="",1000,'入力'!$D103),0)*IF('入力'!$D103="",1000,'入力'!$D103)=(BH$1-'入力'!$B103)),'入力'!$C103,0))</f>
        <v/>
      </c>
      <c r="BI42" s="27">
        <f>IF(('入力'!$C103="")+('入力'!$B103=""),0,IF((BI$1&gt;='入力'!$B103)*(BI$1&lt;=IF('入力'!$E103="",IF('入力'!$D103="",'入力'!$B103,9999),'入力'!$E103))*(ROUND((BI$1-'入力'!$B103)/IF('入力'!$D103="",1000,'入力'!$D103),0)*IF('入力'!$D103="",1000,'入力'!$D103)=(BI$1-'入力'!$B103)),'入力'!$C103,0))</f>
        <v/>
      </c>
      <c r="BJ42" s="27">
        <f>IF(('入力'!$C103="")+('入力'!$B103=""),0,IF((BJ$1&gt;='入力'!$B103)*(BJ$1&lt;=IF('入力'!$E103="",IF('入力'!$D103="",'入力'!$B103,9999),'入力'!$E103))*(ROUND((BJ$1-'入力'!$B103)/IF('入力'!$D103="",1000,'入力'!$D103),0)*IF('入力'!$D103="",1000,'入力'!$D103)=(BJ$1-'入力'!$B103)),'入力'!$C103,0))</f>
        <v/>
      </c>
      <c r="BK42" s="27">
        <f>IF(('入力'!$C103="")+('入力'!$B103=""),0,IF((BK$1&gt;='入力'!$B103)*(BK$1&lt;=IF('入力'!$E103="",IF('入力'!$D103="",'入力'!$B103,9999),'入力'!$E103))*(ROUND((BK$1-'入力'!$B103)/IF('入力'!$D103="",1000,'入力'!$D103),0)*IF('入力'!$D103="",1000,'入力'!$D103)=(BK$1-'入力'!$B103)),'入力'!$C103,0))</f>
        <v/>
      </c>
      <c r="BL42" s="27">
        <f>IF(('入力'!$C103="")+('入力'!$B103=""),0,IF((BL$1&gt;='入力'!$B103)*(BL$1&lt;=IF('入力'!$E103="",IF('入力'!$D103="",'入力'!$B103,9999),'入力'!$E103))*(ROUND((BL$1-'入力'!$B103)/IF('入力'!$D103="",1000,'入力'!$D103),0)*IF('入力'!$D103="",1000,'入力'!$D103)=(BL$1-'入力'!$B103)),'入力'!$C103,0))</f>
        <v/>
      </c>
      <c r="BM42" s="27">
        <f>IF(('入力'!$C103="")+('入力'!$B103=""),0,IF((BM$1&gt;='入力'!$B103)*(BM$1&lt;=IF('入力'!$E103="",IF('入力'!$D103="",'入力'!$B103,9999),'入力'!$E103))*(ROUND((BM$1-'入力'!$B103)/IF('入力'!$D103="",1000,'入力'!$D103),0)*IF('入力'!$D103="",1000,'入力'!$D103)=(BM$1-'入力'!$B103)),'入力'!$C103,0))</f>
        <v/>
      </c>
      <c r="BN42" s="27">
        <f>IF(('入力'!$C103="")+('入力'!$B103=""),0,IF((BN$1&gt;='入力'!$B103)*(BN$1&lt;=IF('入力'!$E103="",IF('入力'!$D103="",'入力'!$B103,9999),'入力'!$E103))*(ROUND((BN$1-'入力'!$B103)/IF('入力'!$D103="",1000,'入力'!$D103),0)*IF('入力'!$D103="",1000,'入力'!$D103)=(BN$1-'入力'!$B103)),'入力'!$C103,0))</f>
        <v/>
      </c>
      <c r="BO42" s="27">
        <f>IF(('入力'!$C103="")+('入力'!$B103=""),0,IF((BO$1&gt;='入力'!$B103)*(BO$1&lt;=IF('入力'!$E103="",IF('入力'!$D103="",'入力'!$B103,9999),'入力'!$E103))*(ROUND((BO$1-'入力'!$B103)/IF('入力'!$D103="",1000,'入力'!$D103),0)*IF('入力'!$D103="",1000,'入力'!$D103)=(BO$1-'入力'!$B103)),'入力'!$C103,0))</f>
        <v/>
      </c>
    </row>
    <row r="43">
      <c r="A43" s="5" t="inlineStr">
        <is>
          <t>大きな出費の合計</t>
        </is>
      </c>
      <c r="B43" s="26">
        <f>SUM(B33:B42)</f>
        <v/>
      </c>
      <c r="C43" s="26">
        <f>SUM(C33:C42)</f>
        <v/>
      </c>
      <c r="D43" s="26">
        <f>SUM(D33:D42)</f>
        <v/>
      </c>
      <c r="E43" s="26">
        <f>SUM(E33:E42)</f>
        <v/>
      </c>
      <c r="F43" s="26">
        <f>SUM(F33:F42)</f>
        <v/>
      </c>
      <c r="G43" s="26">
        <f>SUM(G33:G42)</f>
        <v/>
      </c>
      <c r="H43" s="26">
        <f>SUM(H33:H42)</f>
        <v/>
      </c>
      <c r="I43" s="26">
        <f>SUM(I33:I42)</f>
        <v/>
      </c>
      <c r="J43" s="26">
        <f>SUM(J33:J42)</f>
        <v/>
      </c>
      <c r="K43" s="26">
        <f>SUM(K33:K42)</f>
        <v/>
      </c>
      <c r="L43" s="26">
        <f>SUM(L33:L42)</f>
        <v/>
      </c>
      <c r="M43" s="26">
        <f>SUM(M33:M42)</f>
        <v/>
      </c>
      <c r="N43" s="26">
        <f>SUM(N33:N42)</f>
        <v/>
      </c>
      <c r="O43" s="26">
        <f>SUM(O33:O42)</f>
        <v/>
      </c>
      <c r="P43" s="26">
        <f>SUM(P33:P42)</f>
        <v/>
      </c>
      <c r="Q43" s="26">
        <f>SUM(Q33:Q42)</f>
        <v/>
      </c>
      <c r="R43" s="26">
        <f>SUM(R33:R42)</f>
        <v/>
      </c>
      <c r="S43" s="26">
        <f>SUM(S33:S42)</f>
        <v/>
      </c>
      <c r="T43" s="26">
        <f>SUM(T33:T42)</f>
        <v/>
      </c>
      <c r="U43" s="26">
        <f>SUM(U33:U42)</f>
        <v/>
      </c>
      <c r="V43" s="26">
        <f>SUM(V33:V42)</f>
        <v/>
      </c>
      <c r="W43" s="26">
        <f>SUM(W33:W42)</f>
        <v/>
      </c>
      <c r="X43" s="26">
        <f>SUM(X33:X42)</f>
        <v/>
      </c>
      <c r="Y43" s="26">
        <f>SUM(Y33:Y42)</f>
        <v/>
      </c>
      <c r="Z43" s="26">
        <f>SUM(Z33:Z42)</f>
        <v/>
      </c>
      <c r="AA43" s="26">
        <f>SUM(AA33:AA42)</f>
        <v/>
      </c>
      <c r="AB43" s="26">
        <f>SUM(AB33:AB42)</f>
        <v/>
      </c>
      <c r="AC43" s="26">
        <f>SUM(AC33:AC42)</f>
        <v/>
      </c>
      <c r="AD43" s="26">
        <f>SUM(AD33:AD42)</f>
        <v/>
      </c>
      <c r="AE43" s="26">
        <f>SUM(AE33:AE42)</f>
        <v/>
      </c>
      <c r="AF43" s="26">
        <f>SUM(AF33:AF42)</f>
        <v/>
      </c>
      <c r="AG43" s="26">
        <f>SUM(AG33:AG42)</f>
        <v/>
      </c>
      <c r="AH43" s="26">
        <f>SUM(AH33:AH42)</f>
        <v/>
      </c>
      <c r="AI43" s="26">
        <f>SUM(AI33:AI42)</f>
        <v/>
      </c>
      <c r="AJ43" s="26">
        <f>SUM(AJ33:AJ42)</f>
        <v/>
      </c>
      <c r="AK43" s="26">
        <f>SUM(AK33:AK42)</f>
        <v/>
      </c>
      <c r="AL43" s="26">
        <f>SUM(AL33:AL42)</f>
        <v/>
      </c>
      <c r="AM43" s="26">
        <f>SUM(AM33:AM42)</f>
        <v/>
      </c>
      <c r="AN43" s="26">
        <f>SUM(AN33:AN42)</f>
        <v/>
      </c>
      <c r="AO43" s="26">
        <f>SUM(AO33:AO42)</f>
        <v/>
      </c>
      <c r="AP43" s="26">
        <f>SUM(AP33:AP42)</f>
        <v/>
      </c>
      <c r="AQ43" s="26">
        <f>SUM(AQ33:AQ42)</f>
        <v/>
      </c>
      <c r="AR43" s="26">
        <f>SUM(AR33:AR42)</f>
        <v/>
      </c>
      <c r="AS43" s="26">
        <f>SUM(AS33:AS42)</f>
        <v/>
      </c>
      <c r="AT43" s="26">
        <f>SUM(AT33:AT42)</f>
        <v/>
      </c>
      <c r="AU43" s="26">
        <f>SUM(AU33:AU42)</f>
        <v/>
      </c>
      <c r="AV43" s="26">
        <f>SUM(AV33:AV42)</f>
        <v/>
      </c>
      <c r="AW43" s="26">
        <f>SUM(AW33:AW42)</f>
        <v/>
      </c>
      <c r="AX43" s="26">
        <f>SUM(AX33:AX42)</f>
        <v/>
      </c>
      <c r="AY43" s="26">
        <f>SUM(AY33:AY42)</f>
        <v/>
      </c>
      <c r="AZ43" s="26">
        <f>SUM(AZ33:AZ42)</f>
        <v/>
      </c>
      <c r="BA43" s="26">
        <f>SUM(BA33:BA42)</f>
        <v/>
      </c>
      <c r="BB43" s="26">
        <f>SUM(BB33:BB42)</f>
        <v/>
      </c>
      <c r="BC43" s="26">
        <f>SUM(BC33:BC42)</f>
        <v/>
      </c>
      <c r="BD43" s="26">
        <f>SUM(BD33:BD42)</f>
        <v/>
      </c>
      <c r="BE43" s="26">
        <f>SUM(BE33:BE42)</f>
        <v/>
      </c>
      <c r="BF43" s="26">
        <f>SUM(BF33:BF42)</f>
        <v/>
      </c>
      <c r="BG43" s="26">
        <f>SUM(BG33:BG42)</f>
        <v/>
      </c>
      <c r="BH43" s="26">
        <f>SUM(BH33:BH42)</f>
        <v/>
      </c>
      <c r="BI43" s="26">
        <f>SUM(BI33:BI42)</f>
        <v/>
      </c>
      <c r="BJ43" s="26">
        <f>SUM(BJ33:BJ42)</f>
        <v/>
      </c>
      <c r="BK43" s="26">
        <f>SUM(BK33:BK42)</f>
        <v/>
      </c>
      <c r="BL43" s="26">
        <f>SUM(BL33:BL42)</f>
        <v/>
      </c>
      <c r="BM43" s="26">
        <f>SUM(BM33:BM42)</f>
        <v/>
      </c>
      <c r="BN43" s="26">
        <f>SUM(BN33:BN42)</f>
        <v/>
      </c>
      <c r="BO43" s="26">
        <f>SUM(BO33:BO42)</f>
        <v/>
      </c>
    </row>
    <row r="44">
      <c r="A44" s="3" t="inlineStr">
        <is>
          <t>■ ローン1</t>
        </is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0" t="n"/>
      <c r="AA44" s="10" t="n"/>
      <c r="AB44" s="10" t="n"/>
      <c r="AC44" s="10" t="n"/>
      <c r="AD44" s="10" t="n"/>
      <c r="AE44" s="10" t="n"/>
      <c r="AF44" s="10" t="n"/>
      <c r="AG44" s="10" t="n"/>
      <c r="AH44" s="10" t="n"/>
      <c r="AI44" s="10" t="n"/>
      <c r="AJ44" s="10" t="n"/>
      <c r="AK44" s="10" t="n"/>
      <c r="AL44" s="10" t="n"/>
      <c r="AM44" s="10" t="n"/>
      <c r="AN44" s="10" t="n"/>
      <c r="AO44" s="10" t="n"/>
      <c r="AP44" s="10" t="n"/>
      <c r="AQ44" s="10" t="n"/>
      <c r="AR44" s="10" t="n"/>
      <c r="AS44" s="10" t="n"/>
      <c r="AT44" s="10" t="n"/>
      <c r="AU44" s="10" t="n"/>
      <c r="AV44" s="10" t="n"/>
      <c r="AW44" s="10" t="n"/>
      <c r="AX44" s="10" t="n"/>
      <c r="AY44" s="10" t="n"/>
      <c r="AZ44" s="10" t="n"/>
      <c r="BA44" s="10" t="n"/>
      <c r="BB44" s="10" t="n"/>
      <c r="BC44" s="10" t="n"/>
      <c r="BD44" s="10" t="n"/>
      <c r="BE44" s="10" t="n"/>
      <c r="BF44" s="10" t="n"/>
      <c r="BG44" s="10" t="n"/>
      <c r="BH44" s="10" t="n"/>
      <c r="BI44" s="10" t="n"/>
      <c r="BJ44" s="10" t="n"/>
      <c r="BK44" s="10" t="n"/>
      <c r="BL44" s="10" t="n"/>
      <c r="BM44" s="10" t="n"/>
      <c r="BN44" s="10" t="n"/>
      <c r="BO44" s="10" t="n"/>
    </row>
    <row r="45">
      <c r="A45" s="5" t="inlineStr">
        <is>
          <t>年初の残高</t>
        </is>
      </c>
      <c r="B45" s="27">
        <f>IF('入力'!$B$71="",0,IF(B$1&lt;'入力'!$B$76,0,IF(B$1='入力'!$B$76,'入力'!$B$71,0)))</f>
        <v/>
      </c>
      <c r="C45" s="27">
        <f>IF('入力'!$B$71="",0,IF(C$1&lt;'入力'!$B$76,0,IF(C$1='入力'!$B$76,'入力'!$B$71,B50)))</f>
        <v/>
      </c>
      <c r="D45" s="27">
        <f>IF('入力'!$B$71="",0,IF(D$1&lt;'入力'!$B$76,0,IF(D$1='入力'!$B$76,'入力'!$B$71,C50)))</f>
        <v/>
      </c>
      <c r="E45" s="27">
        <f>IF('入力'!$B$71="",0,IF(E$1&lt;'入力'!$B$76,0,IF(E$1='入力'!$B$76,'入力'!$B$71,D50)))</f>
        <v/>
      </c>
      <c r="F45" s="27">
        <f>IF('入力'!$B$71="",0,IF(F$1&lt;'入力'!$B$76,0,IF(F$1='入力'!$B$76,'入力'!$B$71,E50)))</f>
        <v/>
      </c>
      <c r="G45" s="27">
        <f>IF('入力'!$B$71="",0,IF(G$1&lt;'入力'!$B$76,0,IF(G$1='入力'!$B$76,'入力'!$B$71,F50)))</f>
        <v/>
      </c>
      <c r="H45" s="27">
        <f>IF('入力'!$B$71="",0,IF(H$1&lt;'入力'!$B$76,0,IF(H$1='入力'!$B$76,'入力'!$B$71,G50)))</f>
        <v/>
      </c>
      <c r="I45" s="27">
        <f>IF('入力'!$B$71="",0,IF(I$1&lt;'入力'!$B$76,0,IF(I$1='入力'!$B$76,'入力'!$B$71,H50)))</f>
        <v/>
      </c>
      <c r="J45" s="27">
        <f>IF('入力'!$B$71="",0,IF(J$1&lt;'入力'!$B$76,0,IF(J$1='入力'!$B$76,'入力'!$B$71,I50)))</f>
        <v/>
      </c>
      <c r="K45" s="27">
        <f>IF('入力'!$B$71="",0,IF(K$1&lt;'入力'!$B$76,0,IF(K$1='入力'!$B$76,'入力'!$B$71,J50)))</f>
        <v/>
      </c>
      <c r="L45" s="27">
        <f>IF('入力'!$B$71="",0,IF(L$1&lt;'入力'!$B$76,0,IF(L$1='入力'!$B$76,'入力'!$B$71,K50)))</f>
        <v/>
      </c>
      <c r="M45" s="27">
        <f>IF('入力'!$B$71="",0,IF(M$1&lt;'入力'!$B$76,0,IF(M$1='入力'!$B$76,'入力'!$B$71,L50)))</f>
        <v/>
      </c>
      <c r="N45" s="27">
        <f>IF('入力'!$B$71="",0,IF(N$1&lt;'入力'!$B$76,0,IF(N$1='入力'!$B$76,'入力'!$B$71,M50)))</f>
        <v/>
      </c>
      <c r="O45" s="27">
        <f>IF('入力'!$B$71="",0,IF(O$1&lt;'入力'!$B$76,0,IF(O$1='入力'!$B$76,'入力'!$B$71,N50)))</f>
        <v/>
      </c>
      <c r="P45" s="27">
        <f>IF('入力'!$B$71="",0,IF(P$1&lt;'入力'!$B$76,0,IF(P$1='入力'!$B$76,'入力'!$B$71,O50)))</f>
        <v/>
      </c>
      <c r="Q45" s="27">
        <f>IF('入力'!$B$71="",0,IF(Q$1&lt;'入力'!$B$76,0,IF(Q$1='入力'!$B$76,'入力'!$B$71,P50)))</f>
        <v/>
      </c>
      <c r="R45" s="27">
        <f>IF('入力'!$B$71="",0,IF(R$1&lt;'入力'!$B$76,0,IF(R$1='入力'!$B$76,'入力'!$B$71,Q50)))</f>
        <v/>
      </c>
      <c r="S45" s="27">
        <f>IF('入力'!$B$71="",0,IF(S$1&lt;'入力'!$B$76,0,IF(S$1='入力'!$B$76,'入力'!$B$71,R50)))</f>
        <v/>
      </c>
      <c r="T45" s="27">
        <f>IF('入力'!$B$71="",0,IF(T$1&lt;'入力'!$B$76,0,IF(T$1='入力'!$B$76,'入力'!$B$71,S50)))</f>
        <v/>
      </c>
      <c r="U45" s="27">
        <f>IF('入力'!$B$71="",0,IF(U$1&lt;'入力'!$B$76,0,IF(U$1='入力'!$B$76,'入力'!$B$71,T50)))</f>
        <v/>
      </c>
      <c r="V45" s="27">
        <f>IF('入力'!$B$71="",0,IF(V$1&lt;'入力'!$B$76,0,IF(V$1='入力'!$B$76,'入力'!$B$71,U50)))</f>
        <v/>
      </c>
      <c r="W45" s="27">
        <f>IF('入力'!$B$71="",0,IF(W$1&lt;'入力'!$B$76,0,IF(W$1='入力'!$B$76,'入力'!$B$71,V50)))</f>
        <v/>
      </c>
      <c r="X45" s="27">
        <f>IF('入力'!$B$71="",0,IF(X$1&lt;'入力'!$B$76,0,IF(X$1='入力'!$B$76,'入力'!$B$71,W50)))</f>
        <v/>
      </c>
      <c r="Y45" s="27">
        <f>IF('入力'!$B$71="",0,IF(Y$1&lt;'入力'!$B$76,0,IF(Y$1='入力'!$B$76,'入力'!$B$71,X50)))</f>
        <v/>
      </c>
      <c r="Z45" s="27">
        <f>IF('入力'!$B$71="",0,IF(Z$1&lt;'入力'!$B$76,0,IF(Z$1='入力'!$B$76,'入力'!$B$71,Y50)))</f>
        <v/>
      </c>
      <c r="AA45" s="27">
        <f>IF('入力'!$B$71="",0,IF(AA$1&lt;'入力'!$B$76,0,IF(AA$1='入力'!$B$76,'入力'!$B$71,Z50)))</f>
        <v/>
      </c>
      <c r="AB45" s="27">
        <f>IF('入力'!$B$71="",0,IF(AB$1&lt;'入力'!$B$76,0,IF(AB$1='入力'!$B$76,'入力'!$B$71,AA50)))</f>
        <v/>
      </c>
      <c r="AC45" s="27">
        <f>IF('入力'!$B$71="",0,IF(AC$1&lt;'入力'!$B$76,0,IF(AC$1='入力'!$B$76,'入力'!$B$71,AB50)))</f>
        <v/>
      </c>
      <c r="AD45" s="27">
        <f>IF('入力'!$B$71="",0,IF(AD$1&lt;'入力'!$B$76,0,IF(AD$1='入力'!$B$76,'入力'!$B$71,AC50)))</f>
        <v/>
      </c>
      <c r="AE45" s="27">
        <f>IF('入力'!$B$71="",0,IF(AE$1&lt;'入力'!$B$76,0,IF(AE$1='入力'!$B$76,'入力'!$B$71,AD50)))</f>
        <v/>
      </c>
      <c r="AF45" s="27">
        <f>IF('入力'!$B$71="",0,IF(AF$1&lt;'入力'!$B$76,0,IF(AF$1='入力'!$B$76,'入力'!$B$71,AE50)))</f>
        <v/>
      </c>
      <c r="AG45" s="27">
        <f>IF('入力'!$B$71="",0,IF(AG$1&lt;'入力'!$B$76,0,IF(AG$1='入力'!$B$76,'入力'!$B$71,AF50)))</f>
        <v/>
      </c>
      <c r="AH45" s="27">
        <f>IF('入力'!$B$71="",0,IF(AH$1&lt;'入力'!$B$76,0,IF(AH$1='入力'!$B$76,'入力'!$B$71,AG50)))</f>
        <v/>
      </c>
      <c r="AI45" s="27">
        <f>IF('入力'!$B$71="",0,IF(AI$1&lt;'入力'!$B$76,0,IF(AI$1='入力'!$B$76,'入力'!$B$71,AH50)))</f>
        <v/>
      </c>
      <c r="AJ45" s="27">
        <f>IF('入力'!$B$71="",0,IF(AJ$1&lt;'入力'!$B$76,0,IF(AJ$1='入力'!$B$76,'入力'!$B$71,AI50)))</f>
        <v/>
      </c>
      <c r="AK45" s="27">
        <f>IF('入力'!$B$71="",0,IF(AK$1&lt;'入力'!$B$76,0,IF(AK$1='入力'!$B$76,'入力'!$B$71,AJ50)))</f>
        <v/>
      </c>
      <c r="AL45" s="27">
        <f>IF('入力'!$B$71="",0,IF(AL$1&lt;'入力'!$B$76,0,IF(AL$1='入力'!$B$76,'入力'!$B$71,AK50)))</f>
        <v/>
      </c>
      <c r="AM45" s="27">
        <f>IF('入力'!$B$71="",0,IF(AM$1&lt;'入力'!$B$76,0,IF(AM$1='入力'!$B$76,'入力'!$B$71,AL50)))</f>
        <v/>
      </c>
      <c r="AN45" s="27">
        <f>IF('入力'!$B$71="",0,IF(AN$1&lt;'入力'!$B$76,0,IF(AN$1='入力'!$B$76,'入力'!$B$71,AM50)))</f>
        <v/>
      </c>
      <c r="AO45" s="27">
        <f>IF('入力'!$B$71="",0,IF(AO$1&lt;'入力'!$B$76,0,IF(AO$1='入力'!$B$76,'入力'!$B$71,AN50)))</f>
        <v/>
      </c>
      <c r="AP45" s="27">
        <f>IF('入力'!$B$71="",0,IF(AP$1&lt;'入力'!$B$76,0,IF(AP$1='入力'!$B$76,'入力'!$B$71,AO50)))</f>
        <v/>
      </c>
      <c r="AQ45" s="27">
        <f>IF('入力'!$B$71="",0,IF(AQ$1&lt;'入力'!$B$76,0,IF(AQ$1='入力'!$B$76,'入力'!$B$71,AP50)))</f>
        <v/>
      </c>
      <c r="AR45" s="27">
        <f>IF('入力'!$B$71="",0,IF(AR$1&lt;'入力'!$B$76,0,IF(AR$1='入力'!$B$76,'入力'!$B$71,AQ50)))</f>
        <v/>
      </c>
      <c r="AS45" s="27">
        <f>IF('入力'!$B$71="",0,IF(AS$1&lt;'入力'!$B$76,0,IF(AS$1='入力'!$B$76,'入力'!$B$71,AR50)))</f>
        <v/>
      </c>
      <c r="AT45" s="27">
        <f>IF('入力'!$B$71="",0,IF(AT$1&lt;'入力'!$B$76,0,IF(AT$1='入力'!$B$76,'入力'!$B$71,AS50)))</f>
        <v/>
      </c>
      <c r="AU45" s="27">
        <f>IF('入力'!$B$71="",0,IF(AU$1&lt;'入力'!$B$76,0,IF(AU$1='入力'!$B$76,'入力'!$B$71,AT50)))</f>
        <v/>
      </c>
      <c r="AV45" s="27">
        <f>IF('入力'!$B$71="",0,IF(AV$1&lt;'入力'!$B$76,0,IF(AV$1='入力'!$B$76,'入力'!$B$71,AU50)))</f>
        <v/>
      </c>
      <c r="AW45" s="27">
        <f>IF('入力'!$B$71="",0,IF(AW$1&lt;'入力'!$B$76,0,IF(AW$1='入力'!$B$76,'入力'!$B$71,AV50)))</f>
        <v/>
      </c>
      <c r="AX45" s="27">
        <f>IF('入力'!$B$71="",0,IF(AX$1&lt;'入力'!$B$76,0,IF(AX$1='入力'!$B$76,'入力'!$B$71,AW50)))</f>
        <v/>
      </c>
      <c r="AY45" s="27">
        <f>IF('入力'!$B$71="",0,IF(AY$1&lt;'入力'!$B$76,0,IF(AY$1='入力'!$B$76,'入力'!$B$71,AX50)))</f>
        <v/>
      </c>
      <c r="AZ45" s="27">
        <f>IF('入力'!$B$71="",0,IF(AZ$1&lt;'入力'!$B$76,0,IF(AZ$1='入力'!$B$76,'入力'!$B$71,AY50)))</f>
        <v/>
      </c>
      <c r="BA45" s="27">
        <f>IF('入力'!$B$71="",0,IF(BA$1&lt;'入力'!$B$76,0,IF(BA$1='入力'!$B$76,'入力'!$B$71,AZ50)))</f>
        <v/>
      </c>
      <c r="BB45" s="27">
        <f>IF('入力'!$B$71="",0,IF(BB$1&lt;'入力'!$B$76,0,IF(BB$1='入力'!$B$76,'入力'!$B$71,BA50)))</f>
        <v/>
      </c>
      <c r="BC45" s="27">
        <f>IF('入力'!$B$71="",0,IF(BC$1&lt;'入力'!$B$76,0,IF(BC$1='入力'!$B$76,'入力'!$B$71,BB50)))</f>
        <v/>
      </c>
      <c r="BD45" s="27">
        <f>IF('入力'!$B$71="",0,IF(BD$1&lt;'入力'!$B$76,0,IF(BD$1='入力'!$B$76,'入力'!$B$71,BC50)))</f>
        <v/>
      </c>
      <c r="BE45" s="27">
        <f>IF('入力'!$B$71="",0,IF(BE$1&lt;'入力'!$B$76,0,IF(BE$1='入力'!$B$76,'入力'!$B$71,BD50)))</f>
        <v/>
      </c>
      <c r="BF45" s="27">
        <f>IF('入力'!$B$71="",0,IF(BF$1&lt;'入力'!$B$76,0,IF(BF$1='入力'!$B$76,'入力'!$B$71,BE50)))</f>
        <v/>
      </c>
      <c r="BG45" s="27">
        <f>IF('入力'!$B$71="",0,IF(BG$1&lt;'入力'!$B$76,0,IF(BG$1='入力'!$B$76,'入力'!$B$71,BF50)))</f>
        <v/>
      </c>
      <c r="BH45" s="27">
        <f>IF('入力'!$B$71="",0,IF(BH$1&lt;'入力'!$B$76,0,IF(BH$1='入力'!$B$76,'入力'!$B$71,BG50)))</f>
        <v/>
      </c>
      <c r="BI45" s="27">
        <f>IF('入力'!$B$71="",0,IF(BI$1&lt;'入力'!$B$76,0,IF(BI$1='入力'!$B$76,'入力'!$B$71,BH50)))</f>
        <v/>
      </c>
      <c r="BJ45" s="27">
        <f>IF('入力'!$B$71="",0,IF(BJ$1&lt;'入力'!$B$76,0,IF(BJ$1='入力'!$B$76,'入力'!$B$71,BI50)))</f>
        <v/>
      </c>
      <c r="BK45" s="27">
        <f>IF('入力'!$B$71="",0,IF(BK$1&lt;'入力'!$B$76,0,IF(BK$1='入力'!$B$76,'入力'!$B$71,BJ50)))</f>
        <v/>
      </c>
      <c r="BL45" s="27">
        <f>IF('入力'!$B$71="",0,IF(BL$1&lt;'入力'!$B$76,0,IF(BL$1='入力'!$B$76,'入力'!$B$71,BK50)))</f>
        <v/>
      </c>
      <c r="BM45" s="27">
        <f>IF('入力'!$B$71="",0,IF(BM$1&lt;'入力'!$B$76,0,IF(BM$1='入力'!$B$76,'入力'!$B$71,BL50)))</f>
        <v/>
      </c>
      <c r="BN45" s="27">
        <f>IF('入力'!$B$71="",0,IF(BN$1&lt;'入力'!$B$76,0,IF(BN$1='入力'!$B$76,'入力'!$B$71,BM50)))</f>
        <v/>
      </c>
      <c r="BO45" s="27">
        <f>IF('入力'!$B$71="",0,IF(BO$1&lt;'入力'!$B$76,0,IF(BO$1='入力'!$B$76,'入力'!$B$71,BN50)))</f>
        <v/>
      </c>
    </row>
    <row r="46">
      <c r="A46" s="5" t="inlineStr">
        <is>
          <t>金利（年）</t>
        </is>
      </c>
      <c r="B46" s="50">
        <f>IF(('入力'!$B$74&lt;&gt;"")*(B$1&gt;='入力'!$B$74),'入力'!$B$75,'入力'!$B$72)</f>
        <v/>
      </c>
      <c r="C46" s="50">
        <f>IF(('入力'!$B$74&lt;&gt;"")*(C$1&gt;='入力'!$B$74),'入力'!$B$75,'入力'!$B$72)</f>
        <v/>
      </c>
      <c r="D46" s="50">
        <f>IF(('入力'!$B$74&lt;&gt;"")*(D$1&gt;='入力'!$B$74),'入力'!$B$75,'入力'!$B$72)</f>
        <v/>
      </c>
      <c r="E46" s="50">
        <f>IF(('入力'!$B$74&lt;&gt;"")*(E$1&gt;='入力'!$B$74),'入力'!$B$75,'入力'!$B$72)</f>
        <v/>
      </c>
      <c r="F46" s="50">
        <f>IF(('入力'!$B$74&lt;&gt;"")*(F$1&gt;='入力'!$B$74),'入力'!$B$75,'入力'!$B$72)</f>
        <v/>
      </c>
      <c r="G46" s="50">
        <f>IF(('入力'!$B$74&lt;&gt;"")*(G$1&gt;='入力'!$B$74),'入力'!$B$75,'入力'!$B$72)</f>
        <v/>
      </c>
      <c r="H46" s="50">
        <f>IF(('入力'!$B$74&lt;&gt;"")*(H$1&gt;='入力'!$B$74),'入力'!$B$75,'入力'!$B$72)</f>
        <v/>
      </c>
      <c r="I46" s="50">
        <f>IF(('入力'!$B$74&lt;&gt;"")*(I$1&gt;='入力'!$B$74),'入力'!$B$75,'入力'!$B$72)</f>
        <v/>
      </c>
      <c r="J46" s="50">
        <f>IF(('入力'!$B$74&lt;&gt;"")*(J$1&gt;='入力'!$B$74),'入力'!$B$75,'入力'!$B$72)</f>
        <v/>
      </c>
      <c r="K46" s="50">
        <f>IF(('入力'!$B$74&lt;&gt;"")*(K$1&gt;='入力'!$B$74),'入力'!$B$75,'入力'!$B$72)</f>
        <v/>
      </c>
      <c r="L46" s="50">
        <f>IF(('入力'!$B$74&lt;&gt;"")*(L$1&gt;='入力'!$B$74),'入力'!$B$75,'入力'!$B$72)</f>
        <v/>
      </c>
      <c r="M46" s="50">
        <f>IF(('入力'!$B$74&lt;&gt;"")*(M$1&gt;='入力'!$B$74),'入力'!$B$75,'入力'!$B$72)</f>
        <v/>
      </c>
      <c r="N46" s="50">
        <f>IF(('入力'!$B$74&lt;&gt;"")*(N$1&gt;='入力'!$B$74),'入力'!$B$75,'入力'!$B$72)</f>
        <v/>
      </c>
      <c r="O46" s="50">
        <f>IF(('入力'!$B$74&lt;&gt;"")*(O$1&gt;='入力'!$B$74),'入力'!$B$75,'入力'!$B$72)</f>
        <v/>
      </c>
      <c r="P46" s="50">
        <f>IF(('入力'!$B$74&lt;&gt;"")*(P$1&gt;='入力'!$B$74),'入力'!$B$75,'入力'!$B$72)</f>
        <v/>
      </c>
      <c r="Q46" s="50">
        <f>IF(('入力'!$B$74&lt;&gt;"")*(Q$1&gt;='入力'!$B$74),'入力'!$B$75,'入力'!$B$72)</f>
        <v/>
      </c>
      <c r="R46" s="50">
        <f>IF(('入力'!$B$74&lt;&gt;"")*(R$1&gt;='入力'!$B$74),'入力'!$B$75,'入力'!$B$72)</f>
        <v/>
      </c>
      <c r="S46" s="50">
        <f>IF(('入力'!$B$74&lt;&gt;"")*(S$1&gt;='入力'!$B$74),'入力'!$B$75,'入力'!$B$72)</f>
        <v/>
      </c>
      <c r="T46" s="50">
        <f>IF(('入力'!$B$74&lt;&gt;"")*(T$1&gt;='入力'!$B$74),'入力'!$B$75,'入力'!$B$72)</f>
        <v/>
      </c>
      <c r="U46" s="50">
        <f>IF(('入力'!$B$74&lt;&gt;"")*(U$1&gt;='入力'!$B$74),'入力'!$B$75,'入力'!$B$72)</f>
        <v/>
      </c>
      <c r="V46" s="50">
        <f>IF(('入力'!$B$74&lt;&gt;"")*(V$1&gt;='入力'!$B$74),'入力'!$B$75,'入力'!$B$72)</f>
        <v/>
      </c>
      <c r="W46" s="50">
        <f>IF(('入力'!$B$74&lt;&gt;"")*(W$1&gt;='入力'!$B$74),'入力'!$B$75,'入力'!$B$72)</f>
        <v/>
      </c>
      <c r="X46" s="50">
        <f>IF(('入力'!$B$74&lt;&gt;"")*(X$1&gt;='入力'!$B$74),'入力'!$B$75,'入力'!$B$72)</f>
        <v/>
      </c>
      <c r="Y46" s="50">
        <f>IF(('入力'!$B$74&lt;&gt;"")*(Y$1&gt;='入力'!$B$74),'入力'!$B$75,'入力'!$B$72)</f>
        <v/>
      </c>
      <c r="Z46" s="50">
        <f>IF(('入力'!$B$74&lt;&gt;"")*(Z$1&gt;='入力'!$B$74),'入力'!$B$75,'入力'!$B$72)</f>
        <v/>
      </c>
      <c r="AA46" s="50">
        <f>IF(('入力'!$B$74&lt;&gt;"")*(AA$1&gt;='入力'!$B$74),'入力'!$B$75,'入力'!$B$72)</f>
        <v/>
      </c>
      <c r="AB46" s="50">
        <f>IF(('入力'!$B$74&lt;&gt;"")*(AB$1&gt;='入力'!$B$74),'入力'!$B$75,'入力'!$B$72)</f>
        <v/>
      </c>
      <c r="AC46" s="50">
        <f>IF(('入力'!$B$74&lt;&gt;"")*(AC$1&gt;='入力'!$B$74),'入力'!$B$75,'入力'!$B$72)</f>
        <v/>
      </c>
      <c r="AD46" s="50">
        <f>IF(('入力'!$B$74&lt;&gt;"")*(AD$1&gt;='入力'!$B$74),'入力'!$B$75,'入力'!$B$72)</f>
        <v/>
      </c>
      <c r="AE46" s="50">
        <f>IF(('入力'!$B$74&lt;&gt;"")*(AE$1&gt;='入力'!$B$74),'入力'!$B$75,'入力'!$B$72)</f>
        <v/>
      </c>
      <c r="AF46" s="50">
        <f>IF(('入力'!$B$74&lt;&gt;"")*(AF$1&gt;='入力'!$B$74),'入力'!$B$75,'入力'!$B$72)</f>
        <v/>
      </c>
      <c r="AG46" s="50">
        <f>IF(('入力'!$B$74&lt;&gt;"")*(AG$1&gt;='入力'!$B$74),'入力'!$B$75,'入力'!$B$72)</f>
        <v/>
      </c>
      <c r="AH46" s="50">
        <f>IF(('入力'!$B$74&lt;&gt;"")*(AH$1&gt;='入力'!$B$74),'入力'!$B$75,'入力'!$B$72)</f>
        <v/>
      </c>
      <c r="AI46" s="50">
        <f>IF(('入力'!$B$74&lt;&gt;"")*(AI$1&gt;='入力'!$B$74),'入力'!$B$75,'入力'!$B$72)</f>
        <v/>
      </c>
      <c r="AJ46" s="50">
        <f>IF(('入力'!$B$74&lt;&gt;"")*(AJ$1&gt;='入力'!$B$74),'入力'!$B$75,'入力'!$B$72)</f>
        <v/>
      </c>
      <c r="AK46" s="50">
        <f>IF(('入力'!$B$74&lt;&gt;"")*(AK$1&gt;='入力'!$B$74),'入力'!$B$75,'入力'!$B$72)</f>
        <v/>
      </c>
      <c r="AL46" s="50">
        <f>IF(('入力'!$B$74&lt;&gt;"")*(AL$1&gt;='入力'!$B$74),'入力'!$B$75,'入力'!$B$72)</f>
        <v/>
      </c>
      <c r="AM46" s="50">
        <f>IF(('入力'!$B$74&lt;&gt;"")*(AM$1&gt;='入力'!$B$74),'入力'!$B$75,'入力'!$B$72)</f>
        <v/>
      </c>
      <c r="AN46" s="50">
        <f>IF(('入力'!$B$74&lt;&gt;"")*(AN$1&gt;='入力'!$B$74),'入力'!$B$75,'入力'!$B$72)</f>
        <v/>
      </c>
      <c r="AO46" s="50">
        <f>IF(('入力'!$B$74&lt;&gt;"")*(AO$1&gt;='入力'!$B$74),'入力'!$B$75,'入力'!$B$72)</f>
        <v/>
      </c>
      <c r="AP46" s="50">
        <f>IF(('入力'!$B$74&lt;&gt;"")*(AP$1&gt;='入力'!$B$74),'入力'!$B$75,'入力'!$B$72)</f>
        <v/>
      </c>
      <c r="AQ46" s="50">
        <f>IF(('入力'!$B$74&lt;&gt;"")*(AQ$1&gt;='入力'!$B$74),'入力'!$B$75,'入力'!$B$72)</f>
        <v/>
      </c>
      <c r="AR46" s="50">
        <f>IF(('入力'!$B$74&lt;&gt;"")*(AR$1&gt;='入力'!$B$74),'入力'!$B$75,'入力'!$B$72)</f>
        <v/>
      </c>
      <c r="AS46" s="50">
        <f>IF(('入力'!$B$74&lt;&gt;"")*(AS$1&gt;='入力'!$B$74),'入力'!$B$75,'入力'!$B$72)</f>
        <v/>
      </c>
      <c r="AT46" s="50">
        <f>IF(('入力'!$B$74&lt;&gt;"")*(AT$1&gt;='入力'!$B$74),'入力'!$B$75,'入力'!$B$72)</f>
        <v/>
      </c>
      <c r="AU46" s="50">
        <f>IF(('入力'!$B$74&lt;&gt;"")*(AU$1&gt;='入力'!$B$74),'入力'!$B$75,'入力'!$B$72)</f>
        <v/>
      </c>
      <c r="AV46" s="50">
        <f>IF(('入力'!$B$74&lt;&gt;"")*(AV$1&gt;='入力'!$B$74),'入力'!$B$75,'入力'!$B$72)</f>
        <v/>
      </c>
      <c r="AW46" s="50">
        <f>IF(('入力'!$B$74&lt;&gt;"")*(AW$1&gt;='入力'!$B$74),'入力'!$B$75,'入力'!$B$72)</f>
        <v/>
      </c>
      <c r="AX46" s="50">
        <f>IF(('入力'!$B$74&lt;&gt;"")*(AX$1&gt;='入力'!$B$74),'入力'!$B$75,'入力'!$B$72)</f>
        <v/>
      </c>
      <c r="AY46" s="50">
        <f>IF(('入力'!$B$74&lt;&gt;"")*(AY$1&gt;='入力'!$B$74),'入力'!$B$75,'入力'!$B$72)</f>
        <v/>
      </c>
      <c r="AZ46" s="50">
        <f>IF(('入力'!$B$74&lt;&gt;"")*(AZ$1&gt;='入力'!$B$74),'入力'!$B$75,'入力'!$B$72)</f>
        <v/>
      </c>
      <c r="BA46" s="50">
        <f>IF(('入力'!$B$74&lt;&gt;"")*(BA$1&gt;='入力'!$B$74),'入力'!$B$75,'入力'!$B$72)</f>
        <v/>
      </c>
      <c r="BB46" s="50">
        <f>IF(('入力'!$B$74&lt;&gt;"")*(BB$1&gt;='入力'!$B$74),'入力'!$B$75,'入力'!$B$72)</f>
        <v/>
      </c>
      <c r="BC46" s="50">
        <f>IF(('入力'!$B$74&lt;&gt;"")*(BC$1&gt;='入力'!$B$74),'入力'!$B$75,'入力'!$B$72)</f>
        <v/>
      </c>
      <c r="BD46" s="50">
        <f>IF(('入力'!$B$74&lt;&gt;"")*(BD$1&gt;='入力'!$B$74),'入力'!$B$75,'入力'!$B$72)</f>
        <v/>
      </c>
      <c r="BE46" s="50">
        <f>IF(('入力'!$B$74&lt;&gt;"")*(BE$1&gt;='入力'!$B$74),'入力'!$B$75,'入力'!$B$72)</f>
        <v/>
      </c>
      <c r="BF46" s="50">
        <f>IF(('入力'!$B$74&lt;&gt;"")*(BF$1&gt;='入力'!$B$74),'入力'!$B$75,'入力'!$B$72)</f>
        <v/>
      </c>
      <c r="BG46" s="50">
        <f>IF(('入力'!$B$74&lt;&gt;"")*(BG$1&gt;='入力'!$B$74),'入力'!$B$75,'入力'!$B$72)</f>
        <v/>
      </c>
      <c r="BH46" s="50">
        <f>IF(('入力'!$B$74&lt;&gt;"")*(BH$1&gt;='入力'!$B$74),'入力'!$B$75,'入力'!$B$72)</f>
        <v/>
      </c>
      <c r="BI46" s="50">
        <f>IF(('入力'!$B$74&lt;&gt;"")*(BI$1&gt;='入力'!$B$74),'入力'!$B$75,'入力'!$B$72)</f>
        <v/>
      </c>
      <c r="BJ46" s="50">
        <f>IF(('入力'!$B$74&lt;&gt;"")*(BJ$1&gt;='入力'!$B$74),'入力'!$B$75,'入力'!$B$72)</f>
        <v/>
      </c>
      <c r="BK46" s="50">
        <f>IF(('入力'!$B$74&lt;&gt;"")*(BK$1&gt;='入力'!$B$74),'入力'!$B$75,'入力'!$B$72)</f>
        <v/>
      </c>
      <c r="BL46" s="50">
        <f>IF(('入力'!$B$74&lt;&gt;"")*(BL$1&gt;='入力'!$B$74),'入力'!$B$75,'入力'!$B$72)</f>
        <v/>
      </c>
      <c r="BM46" s="50">
        <f>IF(('入力'!$B$74&lt;&gt;"")*(BM$1&gt;='入力'!$B$74),'入力'!$B$75,'入力'!$B$72)</f>
        <v/>
      </c>
      <c r="BN46" s="50">
        <f>IF(('入力'!$B$74&lt;&gt;"")*(BN$1&gt;='入力'!$B$74),'入力'!$B$75,'入力'!$B$72)</f>
        <v/>
      </c>
      <c r="BO46" s="50">
        <f>IF(('入力'!$B$74&lt;&gt;"")*(BO$1&gt;='入力'!$B$74),'入力'!$B$75,'入力'!$B$72)</f>
        <v/>
      </c>
    </row>
    <row r="47">
      <c r="A47" s="5" t="inlineStr">
        <is>
          <t>残りの月数</t>
        </is>
      </c>
      <c r="B47" s="18">
        <f>IF('入力'!$B$73="",0,MAX(0,('入力'!$B$73-B$1+1)*12))</f>
        <v/>
      </c>
      <c r="C47" s="18">
        <f>IF('入力'!$B$73="",0,MAX(0,('入力'!$B$73-C$1+1)*12))</f>
        <v/>
      </c>
      <c r="D47" s="18">
        <f>IF('入力'!$B$73="",0,MAX(0,('入力'!$B$73-D$1+1)*12))</f>
        <v/>
      </c>
      <c r="E47" s="18">
        <f>IF('入力'!$B$73="",0,MAX(0,('入力'!$B$73-E$1+1)*12))</f>
        <v/>
      </c>
      <c r="F47" s="18">
        <f>IF('入力'!$B$73="",0,MAX(0,('入力'!$B$73-F$1+1)*12))</f>
        <v/>
      </c>
      <c r="G47" s="18">
        <f>IF('入力'!$B$73="",0,MAX(0,('入力'!$B$73-G$1+1)*12))</f>
        <v/>
      </c>
      <c r="H47" s="18">
        <f>IF('入力'!$B$73="",0,MAX(0,('入力'!$B$73-H$1+1)*12))</f>
        <v/>
      </c>
      <c r="I47" s="18">
        <f>IF('入力'!$B$73="",0,MAX(0,('入力'!$B$73-I$1+1)*12))</f>
        <v/>
      </c>
      <c r="J47" s="18">
        <f>IF('入力'!$B$73="",0,MAX(0,('入力'!$B$73-J$1+1)*12))</f>
        <v/>
      </c>
      <c r="K47" s="18">
        <f>IF('入力'!$B$73="",0,MAX(0,('入力'!$B$73-K$1+1)*12))</f>
        <v/>
      </c>
      <c r="L47" s="18">
        <f>IF('入力'!$B$73="",0,MAX(0,('入力'!$B$73-L$1+1)*12))</f>
        <v/>
      </c>
      <c r="M47" s="18">
        <f>IF('入力'!$B$73="",0,MAX(0,('入力'!$B$73-M$1+1)*12))</f>
        <v/>
      </c>
      <c r="N47" s="18">
        <f>IF('入力'!$B$73="",0,MAX(0,('入力'!$B$73-N$1+1)*12))</f>
        <v/>
      </c>
      <c r="O47" s="18">
        <f>IF('入力'!$B$73="",0,MAX(0,('入力'!$B$73-O$1+1)*12))</f>
        <v/>
      </c>
      <c r="P47" s="18">
        <f>IF('入力'!$B$73="",0,MAX(0,('入力'!$B$73-P$1+1)*12))</f>
        <v/>
      </c>
      <c r="Q47" s="18">
        <f>IF('入力'!$B$73="",0,MAX(0,('入力'!$B$73-Q$1+1)*12))</f>
        <v/>
      </c>
      <c r="R47" s="18">
        <f>IF('入力'!$B$73="",0,MAX(0,('入力'!$B$73-R$1+1)*12))</f>
        <v/>
      </c>
      <c r="S47" s="18">
        <f>IF('入力'!$B$73="",0,MAX(0,('入力'!$B$73-S$1+1)*12))</f>
        <v/>
      </c>
      <c r="T47" s="18">
        <f>IF('入力'!$B$73="",0,MAX(0,('入力'!$B$73-T$1+1)*12))</f>
        <v/>
      </c>
      <c r="U47" s="18">
        <f>IF('入力'!$B$73="",0,MAX(0,('入力'!$B$73-U$1+1)*12))</f>
        <v/>
      </c>
      <c r="V47" s="18">
        <f>IF('入力'!$B$73="",0,MAX(0,('入力'!$B$73-V$1+1)*12))</f>
        <v/>
      </c>
      <c r="W47" s="18">
        <f>IF('入力'!$B$73="",0,MAX(0,('入力'!$B$73-W$1+1)*12))</f>
        <v/>
      </c>
      <c r="X47" s="18">
        <f>IF('入力'!$B$73="",0,MAX(0,('入力'!$B$73-X$1+1)*12))</f>
        <v/>
      </c>
      <c r="Y47" s="18">
        <f>IF('入力'!$B$73="",0,MAX(0,('入力'!$B$73-Y$1+1)*12))</f>
        <v/>
      </c>
      <c r="Z47" s="18">
        <f>IF('入力'!$B$73="",0,MAX(0,('入力'!$B$73-Z$1+1)*12))</f>
        <v/>
      </c>
      <c r="AA47" s="18">
        <f>IF('入力'!$B$73="",0,MAX(0,('入力'!$B$73-AA$1+1)*12))</f>
        <v/>
      </c>
      <c r="AB47" s="18">
        <f>IF('入力'!$B$73="",0,MAX(0,('入力'!$B$73-AB$1+1)*12))</f>
        <v/>
      </c>
      <c r="AC47" s="18">
        <f>IF('入力'!$B$73="",0,MAX(0,('入力'!$B$73-AC$1+1)*12))</f>
        <v/>
      </c>
      <c r="AD47" s="18">
        <f>IF('入力'!$B$73="",0,MAX(0,('入力'!$B$73-AD$1+1)*12))</f>
        <v/>
      </c>
      <c r="AE47" s="18">
        <f>IF('入力'!$B$73="",0,MAX(0,('入力'!$B$73-AE$1+1)*12))</f>
        <v/>
      </c>
      <c r="AF47" s="18">
        <f>IF('入力'!$B$73="",0,MAX(0,('入力'!$B$73-AF$1+1)*12))</f>
        <v/>
      </c>
      <c r="AG47" s="18">
        <f>IF('入力'!$B$73="",0,MAX(0,('入力'!$B$73-AG$1+1)*12))</f>
        <v/>
      </c>
      <c r="AH47" s="18">
        <f>IF('入力'!$B$73="",0,MAX(0,('入力'!$B$73-AH$1+1)*12))</f>
        <v/>
      </c>
      <c r="AI47" s="18">
        <f>IF('入力'!$B$73="",0,MAX(0,('入力'!$B$73-AI$1+1)*12))</f>
        <v/>
      </c>
      <c r="AJ47" s="18">
        <f>IF('入力'!$B$73="",0,MAX(0,('入力'!$B$73-AJ$1+1)*12))</f>
        <v/>
      </c>
      <c r="AK47" s="18">
        <f>IF('入力'!$B$73="",0,MAX(0,('入力'!$B$73-AK$1+1)*12))</f>
        <v/>
      </c>
      <c r="AL47" s="18">
        <f>IF('入力'!$B$73="",0,MAX(0,('入力'!$B$73-AL$1+1)*12))</f>
        <v/>
      </c>
      <c r="AM47" s="18">
        <f>IF('入力'!$B$73="",0,MAX(0,('入力'!$B$73-AM$1+1)*12))</f>
        <v/>
      </c>
      <c r="AN47" s="18">
        <f>IF('入力'!$B$73="",0,MAX(0,('入力'!$B$73-AN$1+1)*12))</f>
        <v/>
      </c>
      <c r="AO47" s="18">
        <f>IF('入力'!$B$73="",0,MAX(0,('入力'!$B$73-AO$1+1)*12))</f>
        <v/>
      </c>
      <c r="AP47" s="18">
        <f>IF('入力'!$B$73="",0,MAX(0,('入力'!$B$73-AP$1+1)*12))</f>
        <v/>
      </c>
      <c r="AQ47" s="18">
        <f>IF('入力'!$B$73="",0,MAX(0,('入力'!$B$73-AQ$1+1)*12))</f>
        <v/>
      </c>
      <c r="AR47" s="18">
        <f>IF('入力'!$B$73="",0,MAX(0,('入力'!$B$73-AR$1+1)*12))</f>
        <v/>
      </c>
      <c r="AS47" s="18">
        <f>IF('入力'!$B$73="",0,MAX(0,('入力'!$B$73-AS$1+1)*12))</f>
        <v/>
      </c>
      <c r="AT47" s="18">
        <f>IF('入力'!$B$73="",0,MAX(0,('入力'!$B$73-AT$1+1)*12))</f>
        <v/>
      </c>
      <c r="AU47" s="18">
        <f>IF('入力'!$B$73="",0,MAX(0,('入力'!$B$73-AU$1+1)*12))</f>
        <v/>
      </c>
      <c r="AV47" s="18">
        <f>IF('入力'!$B$73="",0,MAX(0,('入力'!$B$73-AV$1+1)*12))</f>
        <v/>
      </c>
      <c r="AW47" s="18">
        <f>IF('入力'!$B$73="",0,MAX(0,('入力'!$B$73-AW$1+1)*12))</f>
        <v/>
      </c>
      <c r="AX47" s="18">
        <f>IF('入力'!$B$73="",0,MAX(0,('入力'!$B$73-AX$1+1)*12))</f>
        <v/>
      </c>
      <c r="AY47" s="18">
        <f>IF('入力'!$B$73="",0,MAX(0,('入力'!$B$73-AY$1+1)*12))</f>
        <v/>
      </c>
      <c r="AZ47" s="18">
        <f>IF('入力'!$B$73="",0,MAX(0,('入力'!$B$73-AZ$1+1)*12))</f>
        <v/>
      </c>
      <c r="BA47" s="18">
        <f>IF('入力'!$B$73="",0,MAX(0,('入力'!$B$73-BA$1+1)*12))</f>
        <v/>
      </c>
      <c r="BB47" s="18">
        <f>IF('入力'!$B$73="",0,MAX(0,('入力'!$B$73-BB$1+1)*12))</f>
        <v/>
      </c>
      <c r="BC47" s="18">
        <f>IF('入力'!$B$73="",0,MAX(0,('入力'!$B$73-BC$1+1)*12))</f>
        <v/>
      </c>
      <c r="BD47" s="18">
        <f>IF('入力'!$B$73="",0,MAX(0,('入力'!$B$73-BD$1+1)*12))</f>
        <v/>
      </c>
      <c r="BE47" s="18">
        <f>IF('入力'!$B$73="",0,MAX(0,('入力'!$B$73-BE$1+1)*12))</f>
        <v/>
      </c>
      <c r="BF47" s="18">
        <f>IF('入力'!$B$73="",0,MAX(0,('入力'!$B$73-BF$1+1)*12))</f>
        <v/>
      </c>
      <c r="BG47" s="18">
        <f>IF('入力'!$B$73="",0,MAX(0,('入力'!$B$73-BG$1+1)*12))</f>
        <v/>
      </c>
      <c r="BH47" s="18">
        <f>IF('入力'!$B$73="",0,MAX(0,('入力'!$B$73-BH$1+1)*12))</f>
        <v/>
      </c>
      <c r="BI47" s="18">
        <f>IF('入力'!$B$73="",0,MAX(0,('入力'!$B$73-BI$1+1)*12))</f>
        <v/>
      </c>
      <c r="BJ47" s="18">
        <f>IF('入力'!$B$73="",0,MAX(0,('入力'!$B$73-BJ$1+1)*12))</f>
        <v/>
      </c>
      <c r="BK47" s="18">
        <f>IF('入力'!$B$73="",0,MAX(0,('入力'!$B$73-BK$1+1)*12))</f>
        <v/>
      </c>
      <c r="BL47" s="18">
        <f>IF('入力'!$B$73="",0,MAX(0,('入力'!$B$73-BL$1+1)*12))</f>
        <v/>
      </c>
      <c r="BM47" s="18">
        <f>IF('入力'!$B$73="",0,MAX(0,('入力'!$B$73-BM$1+1)*12))</f>
        <v/>
      </c>
      <c r="BN47" s="18">
        <f>IF('入力'!$B$73="",0,MAX(0,('入力'!$B$73-BN$1+1)*12))</f>
        <v/>
      </c>
      <c r="BO47" s="18">
        <f>IF('入力'!$B$73="",0,MAX(0,('入力'!$B$73-BO$1+1)*12))</f>
        <v/>
      </c>
    </row>
    <row r="48">
      <c r="A48" s="5" t="inlineStr">
        <is>
          <t>毎月の返済</t>
        </is>
      </c>
      <c r="B48" s="26">
        <f>IF((B45&lt;=0)+(B47&lt;=0),0,IF(B46=0,B45/B47,B45*(B46/12)/(1-(1+B46/12)^(-B47))))</f>
        <v/>
      </c>
      <c r="C48" s="26">
        <f>IF((C45&lt;=0)+(C47&lt;=0),0,IF(C46=0,C45/C47,C45*(C46/12)/(1-(1+C46/12)^(-C47))))</f>
        <v/>
      </c>
      <c r="D48" s="26">
        <f>IF((D45&lt;=0)+(D47&lt;=0),0,IF(D46=0,D45/D47,D45*(D46/12)/(1-(1+D46/12)^(-D47))))</f>
        <v/>
      </c>
      <c r="E48" s="26">
        <f>IF((E45&lt;=0)+(E47&lt;=0),0,IF(E46=0,E45/E47,E45*(E46/12)/(1-(1+E46/12)^(-E47))))</f>
        <v/>
      </c>
      <c r="F48" s="26">
        <f>IF((F45&lt;=0)+(F47&lt;=0),0,IF(F46=0,F45/F47,F45*(F46/12)/(1-(1+F46/12)^(-F47))))</f>
        <v/>
      </c>
      <c r="G48" s="26">
        <f>IF((G45&lt;=0)+(G47&lt;=0),0,IF(G46=0,G45/G47,G45*(G46/12)/(1-(1+G46/12)^(-G47))))</f>
        <v/>
      </c>
      <c r="H48" s="26">
        <f>IF((H45&lt;=0)+(H47&lt;=0),0,IF(H46=0,H45/H47,H45*(H46/12)/(1-(1+H46/12)^(-H47))))</f>
        <v/>
      </c>
      <c r="I48" s="26">
        <f>IF((I45&lt;=0)+(I47&lt;=0),0,IF(I46=0,I45/I47,I45*(I46/12)/(1-(1+I46/12)^(-I47))))</f>
        <v/>
      </c>
      <c r="J48" s="26">
        <f>IF((J45&lt;=0)+(J47&lt;=0),0,IF(J46=0,J45/J47,J45*(J46/12)/(1-(1+J46/12)^(-J47))))</f>
        <v/>
      </c>
      <c r="K48" s="26">
        <f>IF((K45&lt;=0)+(K47&lt;=0),0,IF(K46=0,K45/K47,K45*(K46/12)/(1-(1+K46/12)^(-K47))))</f>
        <v/>
      </c>
      <c r="L48" s="26">
        <f>IF((L45&lt;=0)+(L47&lt;=0),0,IF(L46=0,L45/L47,L45*(L46/12)/(1-(1+L46/12)^(-L47))))</f>
        <v/>
      </c>
      <c r="M48" s="26">
        <f>IF((M45&lt;=0)+(M47&lt;=0),0,IF(M46=0,M45/M47,M45*(M46/12)/(1-(1+M46/12)^(-M47))))</f>
        <v/>
      </c>
      <c r="N48" s="26">
        <f>IF((N45&lt;=0)+(N47&lt;=0),0,IF(N46=0,N45/N47,N45*(N46/12)/(1-(1+N46/12)^(-N47))))</f>
        <v/>
      </c>
      <c r="O48" s="26">
        <f>IF((O45&lt;=0)+(O47&lt;=0),0,IF(O46=0,O45/O47,O45*(O46/12)/(1-(1+O46/12)^(-O47))))</f>
        <v/>
      </c>
      <c r="P48" s="26">
        <f>IF((P45&lt;=0)+(P47&lt;=0),0,IF(P46=0,P45/P47,P45*(P46/12)/(1-(1+P46/12)^(-P47))))</f>
        <v/>
      </c>
      <c r="Q48" s="26">
        <f>IF((Q45&lt;=0)+(Q47&lt;=0),0,IF(Q46=0,Q45/Q47,Q45*(Q46/12)/(1-(1+Q46/12)^(-Q47))))</f>
        <v/>
      </c>
      <c r="R48" s="26">
        <f>IF((R45&lt;=0)+(R47&lt;=0),0,IF(R46=0,R45/R47,R45*(R46/12)/(1-(1+R46/12)^(-R47))))</f>
        <v/>
      </c>
      <c r="S48" s="26">
        <f>IF((S45&lt;=0)+(S47&lt;=0),0,IF(S46=0,S45/S47,S45*(S46/12)/(1-(1+S46/12)^(-S47))))</f>
        <v/>
      </c>
      <c r="T48" s="26">
        <f>IF((T45&lt;=0)+(T47&lt;=0),0,IF(T46=0,T45/T47,T45*(T46/12)/(1-(1+T46/12)^(-T47))))</f>
        <v/>
      </c>
      <c r="U48" s="26">
        <f>IF((U45&lt;=0)+(U47&lt;=0),0,IF(U46=0,U45/U47,U45*(U46/12)/(1-(1+U46/12)^(-U47))))</f>
        <v/>
      </c>
      <c r="V48" s="26">
        <f>IF((V45&lt;=0)+(V47&lt;=0),0,IF(V46=0,V45/V47,V45*(V46/12)/(1-(1+V46/12)^(-V47))))</f>
        <v/>
      </c>
      <c r="W48" s="26">
        <f>IF((W45&lt;=0)+(W47&lt;=0),0,IF(W46=0,W45/W47,W45*(W46/12)/(1-(1+W46/12)^(-W47))))</f>
        <v/>
      </c>
      <c r="X48" s="26">
        <f>IF((X45&lt;=0)+(X47&lt;=0),0,IF(X46=0,X45/X47,X45*(X46/12)/(1-(1+X46/12)^(-X47))))</f>
        <v/>
      </c>
      <c r="Y48" s="26">
        <f>IF((Y45&lt;=0)+(Y47&lt;=0),0,IF(Y46=0,Y45/Y47,Y45*(Y46/12)/(1-(1+Y46/12)^(-Y47))))</f>
        <v/>
      </c>
      <c r="Z48" s="26">
        <f>IF((Z45&lt;=0)+(Z47&lt;=0),0,IF(Z46=0,Z45/Z47,Z45*(Z46/12)/(1-(1+Z46/12)^(-Z47))))</f>
        <v/>
      </c>
      <c r="AA48" s="26">
        <f>IF((AA45&lt;=0)+(AA47&lt;=0),0,IF(AA46=0,AA45/AA47,AA45*(AA46/12)/(1-(1+AA46/12)^(-AA47))))</f>
        <v/>
      </c>
      <c r="AB48" s="26">
        <f>IF((AB45&lt;=0)+(AB47&lt;=0),0,IF(AB46=0,AB45/AB47,AB45*(AB46/12)/(1-(1+AB46/12)^(-AB47))))</f>
        <v/>
      </c>
      <c r="AC48" s="26">
        <f>IF((AC45&lt;=0)+(AC47&lt;=0),0,IF(AC46=0,AC45/AC47,AC45*(AC46/12)/(1-(1+AC46/12)^(-AC47))))</f>
        <v/>
      </c>
      <c r="AD48" s="26">
        <f>IF((AD45&lt;=0)+(AD47&lt;=0),0,IF(AD46=0,AD45/AD47,AD45*(AD46/12)/(1-(1+AD46/12)^(-AD47))))</f>
        <v/>
      </c>
      <c r="AE48" s="26">
        <f>IF((AE45&lt;=0)+(AE47&lt;=0),0,IF(AE46=0,AE45/AE47,AE45*(AE46/12)/(1-(1+AE46/12)^(-AE47))))</f>
        <v/>
      </c>
      <c r="AF48" s="26">
        <f>IF((AF45&lt;=0)+(AF47&lt;=0),0,IF(AF46=0,AF45/AF47,AF45*(AF46/12)/(1-(1+AF46/12)^(-AF47))))</f>
        <v/>
      </c>
      <c r="AG48" s="26">
        <f>IF((AG45&lt;=0)+(AG47&lt;=0),0,IF(AG46=0,AG45/AG47,AG45*(AG46/12)/(1-(1+AG46/12)^(-AG47))))</f>
        <v/>
      </c>
      <c r="AH48" s="26">
        <f>IF((AH45&lt;=0)+(AH47&lt;=0),0,IF(AH46=0,AH45/AH47,AH45*(AH46/12)/(1-(1+AH46/12)^(-AH47))))</f>
        <v/>
      </c>
      <c r="AI48" s="26">
        <f>IF((AI45&lt;=0)+(AI47&lt;=0),0,IF(AI46=0,AI45/AI47,AI45*(AI46/12)/(1-(1+AI46/12)^(-AI47))))</f>
        <v/>
      </c>
      <c r="AJ48" s="26">
        <f>IF((AJ45&lt;=0)+(AJ47&lt;=0),0,IF(AJ46=0,AJ45/AJ47,AJ45*(AJ46/12)/(1-(1+AJ46/12)^(-AJ47))))</f>
        <v/>
      </c>
      <c r="AK48" s="26">
        <f>IF((AK45&lt;=0)+(AK47&lt;=0),0,IF(AK46=0,AK45/AK47,AK45*(AK46/12)/(1-(1+AK46/12)^(-AK47))))</f>
        <v/>
      </c>
      <c r="AL48" s="26">
        <f>IF((AL45&lt;=0)+(AL47&lt;=0),0,IF(AL46=0,AL45/AL47,AL45*(AL46/12)/(1-(1+AL46/12)^(-AL47))))</f>
        <v/>
      </c>
      <c r="AM48" s="26">
        <f>IF((AM45&lt;=0)+(AM47&lt;=0),0,IF(AM46=0,AM45/AM47,AM45*(AM46/12)/(1-(1+AM46/12)^(-AM47))))</f>
        <v/>
      </c>
      <c r="AN48" s="26">
        <f>IF((AN45&lt;=0)+(AN47&lt;=0),0,IF(AN46=0,AN45/AN47,AN45*(AN46/12)/(1-(1+AN46/12)^(-AN47))))</f>
        <v/>
      </c>
      <c r="AO48" s="26">
        <f>IF((AO45&lt;=0)+(AO47&lt;=0),0,IF(AO46=0,AO45/AO47,AO45*(AO46/12)/(1-(1+AO46/12)^(-AO47))))</f>
        <v/>
      </c>
      <c r="AP48" s="26">
        <f>IF((AP45&lt;=0)+(AP47&lt;=0),0,IF(AP46=0,AP45/AP47,AP45*(AP46/12)/(1-(1+AP46/12)^(-AP47))))</f>
        <v/>
      </c>
      <c r="AQ48" s="26">
        <f>IF((AQ45&lt;=0)+(AQ47&lt;=0),0,IF(AQ46=0,AQ45/AQ47,AQ45*(AQ46/12)/(1-(1+AQ46/12)^(-AQ47))))</f>
        <v/>
      </c>
      <c r="AR48" s="26">
        <f>IF((AR45&lt;=0)+(AR47&lt;=0),0,IF(AR46=0,AR45/AR47,AR45*(AR46/12)/(1-(1+AR46/12)^(-AR47))))</f>
        <v/>
      </c>
      <c r="AS48" s="26">
        <f>IF((AS45&lt;=0)+(AS47&lt;=0),0,IF(AS46=0,AS45/AS47,AS45*(AS46/12)/(1-(1+AS46/12)^(-AS47))))</f>
        <v/>
      </c>
      <c r="AT48" s="26">
        <f>IF((AT45&lt;=0)+(AT47&lt;=0),0,IF(AT46=0,AT45/AT47,AT45*(AT46/12)/(1-(1+AT46/12)^(-AT47))))</f>
        <v/>
      </c>
      <c r="AU48" s="26">
        <f>IF((AU45&lt;=0)+(AU47&lt;=0),0,IF(AU46=0,AU45/AU47,AU45*(AU46/12)/(1-(1+AU46/12)^(-AU47))))</f>
        <v/>
      </c>
      <c r="AV48" s="26">
        <f>IF((AV45&lt;=0)+(AV47&lt;=0),0,IF(AV46=0,AV45/AV47,AV45*(AV46/12)/(1-(1+AV46/12)^(-AV47))))</f>
        <v/>
      </c>
      <c r="AW48" s="26">
        <f>IF((AW45&lt;=0)+(AW47&lt;=0),0,IF(AW46=0,AW45/AW47,AW45*(AW46/12)/(1-(1+AW46/12)^(-AW47))))</f>
        <v/>
      </c>
      <c r="AX48" s="26">
        <f>IF((AX45&lt;=0)+(AX47&lt;=0),0,IF(AX46=0,AX45/AX47,AX45*(AX46/12)/(1-(1+AX46/12)^(-AX47))))</f>
        <v/>
      </c>
      <c r="AY48" s="26">
        <f>IF((AY45&lt;=0)+(AY47&lt;=0),0,IF(AY46=0,AY45/AY47,AY45*(AY46/12)/(1-(1+AY46/12)^(-AY47))))</f>
        <v/>
      </c>
      <c r="AZ48" s="26">
        <f>IF((AZ45&lt;=0)+(AZ47&lt;=0),0,IF(AZ46=0,AZ45/AZ47,AZ45*(AZ46/12)/(1-(1+AZ46/12)^(-AZ47))))</f>
        <v/>
      </c>
      <c r="BA48" s="26">
        <f>IF((BA45&lt;=0)+(BA47&lt;=0),0,IF(BA46=0,BA45/BA47,BA45*(BA46/12)/(1-(1+BA46/12)^(-BA47))))</f>
        <v/>
      </c>
      <c r="BB48" s="26">
        <f>IF((BB45&lt;=0)+(BB47&lt;=0),0,IF(BB46=0,BB45/BB47,BB45*(BB46/12)/(1-(1+BB46/12)^(-BB47))))</f>
        <v/>
      </c>
      <c r="BC48" s="26">
        <f>IF((BC45&lt;=0)+(BC47&lt;=0),0,IF(BC46=0,BC45/BC47,BC45*(BC46/12)/(1-(1+BC46/12)^(-BC47))))</f>
        <v/>
      </c>
      <c r="BD48" s="26">
        <f>IF((BD45&lt;=0)+(BD47&lt;=0),0,IF(BD46=0,BD45/BD47,BD45*(BD46/12)/(1-(1+BD46/12)^(-BD47))))</f>
        <v/>
      </c>
      <c r="BE48" s="26">
        <f>IF((BE45&lt;=0)+(BE47&lt;=0),0,IF(BE46=0,BE45/BE47,BE45*(BE46/12)/(1-(1+BE46/12)^(-BE47))))</f>
        <v/>
      </c>
      <c r="BF48" s="26">
        <f>IF((BF45&lt;=0)+(BF47&lt;=0),0,IF(BF46=0,BF45/BF47,BF45*(BF46/12)/(1-(1+BF46/12)^(-BF47))))</f>
        <v/>
      </c>
      <c r="BG48" s="26">
        <f>IF((BG45&lt;=0)+(BG47&lt;=0),0,IF(BG46=0,BG45/BG47,BG45*(BG46/12)/(1-(1+BG46/12)^(-BG47))))</f>
        <v/>
      </c>
      <c r="BH48" s="26">
        <f>IF((BH45&lt;=0)+(BH47&lt;=0),0,IF(BH46=0,BH45/BH47,BH45*(BH46/12)/(1-(1+BH46/12)^(-BH47))))</f>
        <v/>
      </c>
      <c r="BI48" s="26">
        <f>IF((BI45&lt;=0)+(BI47&lt;=0),0,IF(BI46=0,BI45/BI47,BI45*(BI46/12)/(1-(1+BI46/12)^(-BI47))))</f>
        <v/>
      </c>
      <c r="BJ48" s="26">
        <f>IF((BJ45&lt;=0)+(BJ47&lt;=0),0,IF(BJ46=0,BJ45/BJ47,BJ45*(BJ46/12)/(1-(1+BJ46/12)^(-BJ47))))</f>
        <v/>
      </c>
      <c r="BK48" s="26">
        <f>IF((BK45&lt;=0)+(BK47&lt;=0),0,IF(BK46=0,BK45/BK47,BK45*(BK46/12)/(1-(1+BK46/12)^(-BK47))))</f>
        <v/>
      </c>
      <c r="BL48" s="26">
        <f>IF((BL45&lt;=0)+(BL47&lt;=0),0,IF(BL46=0,BL45/BL47,BL45*(BL46/12)/(1-(1+BL46/12)^(-BL47))))</f>
        <v/>
      </c>
      <c r="BM48" s="26">
        <f>IF((BM45&lt;=0)+(BM47&lt;=0),0,IF(BM46=0,BM45/BM47,BM45*(BM46/12)/(1-(1+BM46/12)^(-BM47))))</f>
        <v/>
      </c>
      <c r="BN48" s="26">
        <f>IF((BN45&lt;=0)+(BN47&lt;=0),0,IF(BN46=0,BN45/BN47,BN45*(BN46/12)/(1-(1+BN46/12)^(-BN47))))</f>
        <v/>
      </c>
      <c r="BO48" s="26">
        <f>IF((BO45&lt;=0)+(BO47&lt;=0),0,IF(BO46=0,BO45/BO47,BO45*(BO46/12)/(1-(1+BO46/12)^(-BO47))))</f>
        <v/>
      </c>
    </row>
    <row r="49">
      <c r="A49" s="5" t="inlineStr">
        <is>
          <t>年の返済</t>
        </is>
      </c>
      <c r="B49" s="26">
        <f>B48*MIN(12,B47)</f>
        <v/>
      </c>
      <c r="C49" s="26">
        <f>C48*MIN(12,C47)</f>
        <v/>
      </c>
      <c r="D49" s="26">
        <f>D48*MIN(12,D47)</f>
        <v/>
      </c>
      <c r="E49" s="26">
        <f>E48*MIN(12,E47)</f>
        <v/>
      </c>
      <c r="F49" s="26">
        <f>F48*MIN(12,F47)</f>
        <v/>
      </c>
      <c r="G49" s="26">
        <f>G48*MIN(12,G47)</f>
        <v/>
      </c>
      <c r="H49" s="26">
        <f>H48*MIN(12,H47)</f>
        <v/>
      </c>
      <c r="I49" s="26">
        <f>I48*MIN(12,I47)</f>
        <v/>
      </c>
      <c r="J49" s="26">
        <f>J48*MIN(12,J47)</f>
        <v/>
      </c>
      <c r="K49" s="26">
        <f>K48*MIN(12,K47)</f>
        <v/>
      </c>
      <c r="L49" s="26">
        <f>L48*MIN(12,L47)</f>
        <v/>
      </c>
      <c r="M49" s="26">
        <f>M48*MIN(12,M47)</f>
        <v/>
      </c>
      <c r="N49" s="26">
        <f>N48*MIN(12,N47)</f>
        <v/>
      </c>
      <c r="O49" s="26">
        <f>O48*MIN(12,O47)</f>
        <v/>
      </c>
      <c r="P49" s="26">
        <f>P48*MIN(12,P47)</f>
        <v/>
      </c>
      <c r="Q49" s="26">
        <f>Q48*MIN(12,Q47)</f>
        <v/>
      </c>
      <c r="R49" s="26">
        <f>R48*MIN(12,R47)</f>
        <v/>
      </c>
      <c r="S49" s="26">
        <f>S48*MIN(12,S47)</f>
        <v/>
      </c>
      <c r="T49" s="26">
        <f>T48*MIN(12,T47)</f>
        <v/>
      </c>
      <c r="U49" s="26">
        <f>U48*MIN(12,U47)</f>
        <v/>
      </c>
      <c r="V49" s="26">
        <f>V48*MIN(12,V47)</f>
        <v/>
      </c>
      <c r="W49" s="26">
        <f>W48*MIN(12,W47)</f>
        <v/>
      </c>
      <c r="X49" s="26">
        <f>X48*MIN(12,X47)</f>
        <v/>
      </c>
      <c r="Y49" s="26">
        <f>Y48*MIN(12,Y47)</f>
        <v/>
      </c>
      <c r="Z49" s="26">
        <f>Z48*MIN(12,Z47)</f>
        <v/>
      </c>
      <c r="AA49" s="26">
        <f>AA48*MIN(12,AA47)</f>
        <v/>
      </c>
      <c r="AB49" s="26">
        <f>AB48*MIN(12,AB47)</f>
        <v/>
      </c>
      <c r="AC49" s="26">
        <f>AC48*MIN(12,AC47)</f>
        <v/>
      </c>
      <c r="AD49" s="26">
        <f>AD48*MIN(12,AD47)</f>
        <v/>
      </c>
      <c r="AE49" s="26">
        <f>AE48*MIN(12,AE47)</f>
        <v/>
      </c>
      <c r="AF49" s="26">
        <f>AF48*MIN(12,AF47)</f>
        <v/>
      </c>
      <c r="AG49" s="26">
        <f>AG48*MIN(12,AG47)</f>
        <v/>
      </c>
      <c r="AH49" s="26">
        <f>AH48*MIN(12,AH47)</f>
        <v/>
      </c>
      <c r="AI49" s="26">
        <f>AI48*MIN(12,AI47)</f>
        <v/>
      </c>
      <c r="AJ49" s="26">
        <f>AJ48*MIN(12,AJ47)</f>
        <v/>
      </c>
      <c r="AK49" s="26">
        <f>AK48*MIN(12,AK47)</f>
        <v/>
      </c>
      <c r="AL49" s="26">
        <f>AL48*MIN(12,AL47)</f>
        <v/>
      </c>
      <c r="AM49" s="26">
        <f>AM48*MIN(12,AM47)</f>
        <v/>
      </c>
      <c r="AN49" s="26">
        <f>AN48*MIN(12,AN47)</f>
        <v/>
      </c>
      <c r="AO49" s="26">
        <f>AO48*MIN(12,AO47)</f>
        <v/>
      </c>
      <c r="AP49" s="26">
        <f>AP48*MIN(12,AP47)</f>
        <v/>
      </c>
      <c r="AQ49" s="26">
        <f>AQ48*MIN(12,AQ47)</f>
        <v/>
      </c>
      <c r="AR49" s="26">
        <f>AR48*MIN(12,AR47)</f>
        <v/>
      </c>
      <c r="AS49" s="26">
        <f>AS48*MIN(12,AS47)</f>
        <v/>
      </c>
      <c r="AT49" s="26">
        <f>AT48*MIN(12,AT47)</f>
        <v/>
      </c>
      <c r="AU49" s="26">
        <f>AU48*MIN(12,AU47)</f>
        <v/>
      </c>
      <c r="AV49" s="26">
        <f>AV48*MIN(12,AV47)</f>
        <v/>
      </c>
      <c r="AW49" s="26">
        <f>AW48*MIN(12,AW47)</f>
        <v/>
      </c>
      <c r="AX49" s="26">
        <f>AX48*MIN(12,AX47)</f>
        <v/>
      </c>
      <c r="AY49" s="26">
        <f>AY48*MIN(12,AY47)</f>
        <v/>
      </c>
      <c r="AZ49" s="26">
        <f>AZ48*MIN(12,AZ47)</f>
        <v/>
      </c>
      <c r="BA49" s="26">
        <f>BA48*MIN(12,BA47)</f>
        <v/>
      </c>
      <c r="BB49" s="26">
        <f>BB48*MIN(12,BB47)</f>
        <v/>
      </c>
      <c r="BC49" s="26">
        <f>BC48*MIN(12,BC47)</f>
        <v/>
      </c>
      <c r="BD49" s="26">
        <f>BD48*MIN(12,BD47)</f>
        <v/>
      </c>
      <c r="BE49" s="26">
        <f>BE48*MIN(12,BE47)</f>
        <v/>
      </c>
      <c r="BF49" s="26">
        <f>BF48*MIN(12,BF47)</f>
        <v/>
      </c>
      <c r="BG49" s="26">
        <f>BG48*MIN(12,BG47)</f>
        <v/>
      </c>
      <c r="BH49" s="26">
        <f>BH48*MIN(12,BH47)</f>
        <v/>
      </c>
      <c r="BI49" s="26">
        <f>BI48*MIN(12,BI47)</f>
        <v/>
      </c>
      <c r="BJ49" s="26">
        <f>BJ48*MIN(12,BJ47)</f>
        <v/>
      </c>
      <c r="BK49" s="26">
        <f>BK48*MIN(12,BK47)</f>
        <v/>
      </c>
      <c r="BL49" s="26">
        <f>BL48*MIN(12,BL47)</f>
        <v/>
      </c>
      <c r="BM49" s="26">
        <f>BM48*MIN(12,BM47)</f>
        <v/>
      </c>
      <c r="BN49" s="26">
        <f>BN48*MIN(12,BN47)</f>
        <v/>
      </c>
      <c r="BO49" s="26">
        <f>BO48*MIN(12,BO47)</f>
        <v/>
      </c>
    </row>
    <row r="50">
      <c r="A50" s="5" t="inlineStr">
        <is>
          <t>年末の残高</t>
        </is>
      </c>
      <c r="B50" s="26">
        <f>IF((B45&lt;=0)+(B47&lt;=12),0,IF(B46=0,B45-12*B48,B45*(1+B46/12)^12-B48*((1+B46/12)^12-1)/(B46/12)))</f>
        <v/>
      </c>
      <c r="C50" s="26">
        <f>IF((C45&lt;=0)+(C47&lt;=12),0,IF(C46=0,C45-12*C48,C45*(1+C46/12)^12-C48*((1+C46/12)^12-1)/(C46/12)))</f>
        <v/>
      </c>
      <c r="D50" s="26">
        <f>IF((D45&lt;=0)+(D47&lt;=12),0,IF(D46=0,D45-12*D48,D45*(1+D46/12)^12-D48*((1+D46/12)^12-1)/(D46/12)))</f>
        <v/>
      </c>
      <c r="E50" s="26">
        <f>IF((E45&lt;=0)+(E47&lt;=12),0,IF(E46=0,E45-12*E48,E45*(1+E46/12)^12-E48*((1+E46/12)^12-1)/(E46/12)))</f>
        <v/>
      </c>
      <c r="F50" s="26">
        <f>IF((F45&lt;=0)+(F47&lt;=12),0,IF(F46=0,F45-12*F48,F45*(1+F46/12)^12-F48*((1+F46/12)^12-1)/(F46/12)))</f>
        <v/>
      </c>
      <c r="G50" s="26">
        <f>IF((G45&lt;=0)+(G47&lt;=12),0,IF(G46=0,G45-12*G48,G45*(1+G46/12)^12-G48*((1+G46/12)^12-1)/(G46/12)))</f>
        <v/>
      </c>
      <c r="H50" s="26">
        <f>IF((H45&lt;=0)+(H47&lt;=12),0,IF(H46=0,H45-12*H48,H45*(1+H46/12)^12-H48*((1+H46/12)^12-1)/(H46/12)))</f>
        <v/>
      </c>
      <c r="I50" s="26">
        <f>IF((I45&lt;=0)+(I47&lt;=12),0,IF(I46=0,I45-12*I48,I45*(1+I46/12)^12-I48*((1+I46/12)^12-1)/(I46/12)))</f>
        <v/>
      </c>
      <c r="J50" s="26">
        <f>IF((J45&lt;=0)+(J47&lt;=12),0,IF(J46=0,J45-12*J48,J45*(1+J46/12)^12-J48*((1+J46/12)^12-1)/(J46/12)))</f>
        <v/>
      </c>
      <c r="K50" s="26">
        <f>IF((K45&lt;=0)+(K47&lt;=12),0,IF(K46=0,K45-12*K48,K45*(1+K46/12)^12-K48*((1+K46/12)^12-1)/(K46/12)))</f>
        <v/>
      </c>
      <c r="L50" s="26">
        <f>IF((L45&lt;=0)+(L47&lt;=12),0,IF(L46=0,L45-12*L48,L45*(1+L46/12)^12-L48*((1+L46/12)^12-1)/(L46/12)))</f>
        <v/>
      </c>
      <c r="M50" s="26">
        <f>IF((M45&lt;=0)+(M47&lt;=12),0,IF(M46=0,M45-12*M48,M45*(1+M46/12)^12-M48*((1+M46/12)^12-1)/(M46/12)))</f>
        <v/>
      </c>
      <c r="N50" s="26">
        <f>IF((N45&lt;=0)+(N47&lt;=12),0,IF(N46=0,N45-12*N48,N45*(1+N46/12)^12-N48*((1+N46/12)^12-1)/(N46/12)))</f>
        <v/>
      </c>
      <c r="O50" s="26">
        <f>IF((O45&lt;=0)+(O47&lt;=12),0,IF(O46=0,O45-12*O48,O45*(1+O46/12)^12-O48*((1+O46/12)^12-1)/(O46/12)))</f>
        <v/>
      </c>
      <c r="P50" s="26">
        <f>IF((P45&lt;=0)+(P47&lt;=12),0,IF(P46=0,P45-12*P48,P45*(1+P46/12)^12-P48*((1+P46/12)^12-1)/(P46/12)))</f>
        <v/>
      </c>
      <c r="Q50" s="26">
        <f>IF((Q45&lt;=0)+(Q47&lt;=12),0,IF(Q46=0,Q45-12*Q48,Q45*(1+Q46/12)^12-Q48*((1+Q46/12)^12-1)/(Q46/12)))</f>
        <v/>
      </c>
      <c r="R50" s="26">
        <f>IF((R45&lt;=0)+(R47&lt;=12),0,IF(R46=0,R45-12*R48,R45*(1+R46/12)^12-R48*((1+R46/12)^12-1)/(R46/12)))</f>
        <v/>
      </c>
      <c r="S50" s="26">
        <f>IF((S45&lt;=0)+(S47&lt;=12),0,IF(S46=0,S45-12*S48,S45*(1+S46/12)^12-S48*((1+S46/12)^12-1)/(S46/12)))</f>
        <v/>
      </c>
      <c r="T50" s="26">
        <f>IF((T45&lt;=0)+(T47&lt;=12),0,IF(T46=0,T45-12*T48,T45*(1+T46/12)^12-T48*((1+T46/12)^12-1)/(T46/12)))</f>
        <v/>
      </c>
      <c r="U50" s="26">
        <f>IF((U45&lt;=0)+(U47&lt;=12),0,IF(U46=0,U45-12*U48,U45*(1+U46/12)^12-U48*((1+U46/12)^12-1)/(U46/12)))</f>
        <v/>
      </c>
      <c r="V50" s="26">
        <f>IF((V45&lt;=0)+(V47&lt;=12),0,IF(V46=0,V45-12*V48,V45*(1+V46/12)^12-V48*((1+V46/12)^12-1)/(V46/12)))</f>
        <v/>
      </c>
      <c r="W50" s="26">
        <f>IF((W45&lt;=0)+(W47&lt;=12),0,IF(W46=0,W45-12*W48,W45*(1+W46/12)^12-W48*((1+W46/12)^12-1)/(W46/12)))</f>
        <v/>
      </c>
      <c r="X50" s="26">
        <f>IF((X45&lt;=0)+(X47&lt;=12),0,IF(X46=0,X45-12*X48,X45*(1+X46/12)^12-X48*((1+X46/12)^12-1)/(X46/12)))</f>
        <v/>
      </c>
      <c r="Y50" s="26">
        <f>IF((Y45&lt;=0)+(Y47&lt;=12),0,IF(Y46=0,Y45-12*Y48,Y45*(1+Y46/12)^12-Y48*((1+Y46/12)^12-1)/(Y46/12)))</f>
        <v/>
      </c>
      <c r="Z50" s="26">
        <f>IF((Z45&lt;=0)+(Z47&lt;=12),0,IF(Z46=0,Z45-12*Z48,Z45*(1+Z46/12)^12-Z48*((1+Z46/12)^12-1)/(Z46/12)))</f>
        <v/>
      </c>
      <c r="AA50" s="26">
        <f>IF((AA45&lt;=0)+(AA47&lt;=12),0,IF(AA46=0,AA45-12*AA48,AA45*(1+AA46/12)^12-AA48*((1+AA46/12)^12-1)/(AA46/12)))</f>
        <v/>
      </c>
      <c r="AB50" s="26">
        <f>IF((AB45&lt;=0)+(AB47&lt;=12),0,IF(AB46=0,AB45-12*AB48,AB45*(1+AB46/12)^12-AB48*((1+AB46/12)^12-1)/(AB46/12)))</f>
        <v/>
      </c>
      <c r="AC50" s="26">
        <f>IF((AC45&lt;=0)+(AC47&lt;=12),0,IF(AC46=0,AC45-12*AC48,AC45*(1+AC46/12)^12-AC48*((1+AC46/12)^12-1)/(AC46/12)))</f>
        <v/>
      </c>
      <c r="AD50" s="26">
        <f>IF((AD45&lt;=0)+(AD47&lt;=12),0,IF(AD46=0,AD45-12*AD48,AD45*(1+AD46/12)^12-AD48*((1+AD46/12)^12-1)/(AD46/12)))</f>
        <v/>
      </c>
      <c r="AE50" s="26">
        <f>IF((AE45&lt;=0)+(AE47&lt;=12),0,IF(AE46=0,AE45-12*AE48,AE45*(1+AE46/12)^12-AE48*((1+AE46/12)^12-1)/(AE46/12)))</f>
        <v/>
      </c>
      <c r="AF50" s="26">
        <f>IF((AF45&lt;=0)+(AF47&lt;=12),0,IF(AF46=0,AF45-12*AF48,AF45*(1+AF46/12)^12-AF48*((1+AF46/12)^12-1)/(AF46/12)))</f>
        <v/>
      </c>
      <c r="AG50" s="26">
        <f>IF((AG45&lt;=0)+(AG47&lt;=12),0,IF(AG46=0,AG45-12*AG48,AG45*(1+AG46/12)^12-AG48*((1+AG46/12)^12-1)/(AG46/12)))</f>
        <v/>
      </c>
      <c r="AH50" s="26">
        <f>IF((AH45&lt;=0)+(AH47&lt;=12),0,IF(AH46=0,AH45-12*AH48,AH45*(1+AH46/12)^12-AH48*((1+AH46/12)^12-1)/(AH46/12)))</f>
        <v/>
      </c>
      <c r="AI50" s="26">
        <f>IF((AI45&lt;=0)+(AI47&lt;=12),0,IF(AI46=0,AI45-12*AI48,AI45*(1+AI46/12)^12-AI48*((1+AI46/12)^12-1)/(AI46/12)))</f>
        <v/>
      </c>
      <c r="AJ50" s="26">
        <f>IF((AJ45&lt;=0)+(AJ47&lt;=12),0,IF(AJ46=0,AJ45-12*AJ48,AJ45*(1+AJ46/12)^12-AJ48*((1+AJ46/12)^12-1)/(AJ46/12)))</f>
        <v/>
      </c>
      <c r="AK50" s="26">
        <f>IF((AK45&lt;=0)+(AK47&lt;=12),0,IF(AK46=0,AK45-12*AK48,AK45*(1+AK46/12)^12-AK48*((1+AK46/12)^12-1)/(AK46/12)))</f>
        <v/>
      </c>
      <c r="AL50" s="26">
        <f>IF((AL45&lt;=0)+(AL47&lt;=12),0,IF(AL46=0,AL45-12*AL48,AL45*(1+AL46/12)^12-AL48*((1+AL46/12)^12-1)/(AL46/12)))</f>
        <v/>
      </c>
      <c r="AM50" s="26">
        <f>IF((AM45&lt;=0)+(AM47&lt;=12),0,IF(AM46=0,AM45-12*AM48,AM45*(1+AM46/12)^12-AM48*((1+AM46/12)^12-1)/(AM46/12)))</f>
        <v/>
      </c>
      <c r="AN50" s="26">
        <f>IF((AN45&lt;=0)+(AN47&lt;=12),0,IF(AN46=0,AN45-12*AN48,AN45*(1+AN46/12)^12-AN48*((1+AN46/12)^12-1)/(AN46/12)))</f>
        <v/>
      </c>
      <c r="AO50" s="26">
        <f>IF((AO45&lt;=0)+(AO47&lt;=12),0,IF(AO46=0,AO45-12*AO48,AO45*(1+AO46/12)^12-AO48*((1+AO46/12)^12-1)/(AO46/12)))</f>
        <v/>
      </c>
      <c r="AP50" s="26">
        <f>IF((AP45&lt;=0)+(AP47&lt;=12),0,IF(AP46=0,AP45-12*AP48,AP45*(1+AP46/12)^12-AP48*((1+AP46/12)^12-1)/(AP46/12)))</f>
        <v/>
      </c>
      <c r="AQ50" s="26">
        <f>IF((AQ45&lt;=0)+(AQ47&lt;=12),0,IF(AQ46=0,AQ45-12*AQ48,AQ45*(1+AQ46/12)^12-AQ48*((1+AQ46/12)^12-1)/(AQ46/12)))</f>
        <v/>
      </c>
      <c r="AR50" s="26">
        <f>IF((AR45&lt;=0)+(AR47&lt;=12),0,IF(AR46=0,AR45-12*AR48,AR45*(1+AR46/12)^12-AR48*((1+AR46/12)^12-1)/(AR46/12)))</f>
        <v/>
      </c>
      <c r="AS50" s="26">
        <f>IF((AS45&lt;=0)+(AS47&lt;=12),0,IF(AS46=0,AS45-12*AS48,AS45*(1+AS46/12)^12-AS48*((1+AS46/12)^12-1)/(AS46/12)))</f>
        <v/>
      </c>
      <c r="AT50" s="26">
        <f>IF((AT45&lt;=0)+(AT47&lt;=12),0,IF(AT46=0,AT45-12*AT48,AT45*(1+AT46/12)^12-AT48*((1+AT46/12)^12-1)/(AT46/12)))</f>
        <v/>
      </c>
      <c r="AU50" s="26">
        <f>IF((AU45&lt;=0)+(AU47&lt;=12),0,IF(AU46=0,AU45-12*AU48,AU45*(1+AU46/12)^12-AU48*((1+AU46/12)^12-1)/(AU46/12)))</f>
        <v/>
      </c>
      <c r="AV50" s="26">
        <f>IF((AV45&lt;=0)+(AV47&lt;=12),0,IF(AV46=0,AV45-12*AV48,AV45*(1+AV46/12)^12-AV48*((1+AV46/12)^12-1)/(AV46/12)))</f>
        <v/>
      </c>
      <c r="AW50" s="26">
        <f>IF((AW45&lt;=0)+(AW47&lt;=12),0,IF(AW46=0,AW45-12*AW48,AW45*(1+AW46/12)^12-AW48*((1+AW46/12)^12-1)/(AW46/12)))</f>
        <v/>
      </c>
      <c r="AX50" s="26">
        <f>IF((AX45&lt;=0)+(AX47&lt;=12),0,IF(AX46=0,AX45-12*AX48,AX45*(1+AX46/12)^12-AX48*((1+AX46/12)^12-1)/(AX46/12)))</f>
        <v/>
      </c>
      <c r="AY50" s="26">
        <f>IF((AY45&lt;=0)+(AY47&lt;=12),0,IF(AY46=0,AY45-12*AY48,AY45*(1+AY46/12)^12-AY48*((1+AY46/12)^12-1)/(AY46/12)))</f>
        <v/>
      </c>
      <c r="AZ50" s="26">
        <f>IF((AZ45&lt;=0)+(AZ47&lt;=12),0,IF(AZ46=0,AZ45-12*AZ48,AZ45*(1+AZ46/12)^12-AZ48*((1+AZ46/12)^12-1)/(AZ46/12)))</f>
        <v/>
      </c>
      <c r="BA50" s="26">
        <f>IF((BA45&lt;=0)+(BA47&lt;=12),0,IF(BA46=0,BA45-12*BA48,BA45*(1+BA46/12)^12-BA48*((1+BA46/12)^12-1)/(BA46/12)))</f>
        <v/>
      </c>
      <c r="BB50" s="26">
        <f>IF((BB45&lt;=0)+(BB47&lt;=12),0,IF(BB46=0,BB45-12*BB48,BB45*(1+BB46/12)^12-BB48*((1+BB46/12)^12-1)/(BB46/12)))</f>
        <v/>
      </c>
      <c r="BC50" s="26">
        <f>IF((BC45&lt;=0)+(BC47&lt;=12),0,IF(BC46=0,BC45-12*BC48,BC45*(1+BC46/12)^12-BC48*((1+BC46/12)^12-1)/(BC46/12)))</f>
        <v/>
      </c>
      <c r="BD50" s="26">
        <f>IF((BD45&lt;=0)+(BD47&lt;=12),0,IF(BD46=0,BD45-12*BD48,BD45*(1+BD46/12)^12-BD48*((1+BD46/12)^12-1)/(BD46/12)))</f>
        <v/>
      </c>
      <c r="BE50" s="26">
        <f>IF((BE45&lt;=0)+(BE47&lt;=12),0,IF(BE46=0,BE45-12*BE48,BE45*(1+BE46/12)^12-BE48*((1+BE46/12)^12-1)/(BE46/12)))</f>
        <v/>
      </c>
      <c r="BF50" s="26">
        <f>IF((BF45&lt;=0)+(BF47&lt;=12),0,IF(BF46=0,BF45-12*BF48,BF45*(1+BF46/12)^12-BF48*((1+BF46/12)^12-1)/(BF46/12)))</f>
        <v/>
      </c>
      <c r="BG50" s="26">
        <f>IF((BG45&lt;=0)+(BG47&lt;=12),0,IF(BG46=0,BG45-12*BG48,BG45*(1+BG46/12)^12-BG48*((1+BG46/12)^12-1)/(BG46/12)))</f>
        <v/>
      </c>
      <c r="BH50" s="26">
        <f>IF((BH45&lt;=0)+(BH47&lt;=12),0,IF(BH46=0,BH45-12*BH48,BH45*(1+BH46/12)^12-BH48*((1+BH46/12)^12-1)/(BH46/12)))</f>
        <v/>
      </c>
      <c r="BI50" s="26">
        <f>IF((BI45&lt;=0)+(BI47&lt;=12),0,IF(BI46=0,BI45-12*BI48,BI45*(1+BI46/12)^12-BI48*((1+BI46/12)^12-1)/(BI46/12)))</f>
        <v/>
      </c>
      <c r="BJ50" s="26">
        <f>IF((BJ45&lt;=0)+(BJ47&lt;=12),0,IF(BJ46=0,BJ45-12*BJ48,BJ45*(1+BJ46/12)^12-BJ48*((1+BJ46/12)^12-1)/(BJ46/12)))</f>
        <v/>
      </c>
      <c r="BK50" s="26">
        <f>IF((BK45&lt;=0)+(BK47&lt;=12),0,IF(BK46=0,BK45-12*BK48,BK45*(1+BK46/12)^12-BK48*((1+BK46/12)^12-1)/(BK46/12)))</f>
        <v/>
      </c>
      <c r="BL50" s="26">
        <f>IF((BL45&lt;=0)+(BL47&lt;=12),0,IF(BL46=0,BL45-12*BL48,BL45*(1+BL46/12)^12-BL48*((1+BL46/12)^12-1)/(BL46/12)))</f>
        <v/>
      </c>
      <c r="BM50" s="26">
        <f>IF((BM45&lt;=0)+(BM47&lt;=12),0,IF(BM46=0,BM45-12*BM48,BM45*(1+BM46/12)^12-BM48*((1+BM46/12)^12-1)/(BM46/12)))</f>
        <v/>
      </c>
      <c r="BN50" s="26">
        <f>IF((BN45&lt;=0)+(BN47&lt;=12),0,IF(BN46=0,BN45-12*BN48,BN45*(1+BN46/12)^12-BN48*((1+BN46/12)^12-1)/(BN46/12)))</f>
        <v/>
      </c>
      <c r="BO50" s="26">
        <f>IF((BO45&lt;=0)+(BO47&lt;=12),0,IF(BO46=0,BO45-12*BO48,BO45*(1+BO46/12)^12-BO48*((1+BO46/12)^12-1)/(BO46/12)))</f>
        <v/>
      </c>
    </row>
    <row r="51">
      <c r="A51" s="3" t="inlineStr">
        <is>
          <t>■ ローン2</t>
        </is>
      </c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0" t="n"/>
      <c r="Q51" s="10" t="n"/>
      <c r="R51" s="10" t="n"/>
      <c r="S51" s="10" t="n"/>
      <c r="T51" s="10" t="n"/>
      <c r="U51" s="10" t="n"/>
      <c r="V51" s="10" t="n"/>
      <c r="W51" s="10" t="n"/>
      <c r="X51" s="10" t="n"/>
      <c r="Y51" s="10" t="n"/>
      <c r="Z51" s="10" t="n"/>
      <c r="AA51" s="10" t="n"/>
      <c r="AB51" s="10" t="n"/>
      <c r="AC51" s="10" t="n"/>
      <c r="AD51" s="10" t="n"/>
      <c r="AE51" s="10" t="n"/>
      <c r="AF51" s="10" t="n"/>
      <c r="AG51" s="10" t="n"/>
      <c r="AH51" s="10" t="n"/>
      <c r="AI51" s="10" t="n"/>
      <c r="AJ51" s="10" t="n"/>
      <c r="AK51" s="10" t="n"/>
      <c r="AL51" s="10" t="n"/>
      <c r="AM51" s="10" t="n"/>
      <c r="AN51" s="10" t="n"/>
      <c r="AO51" s="10" t="n"/>
      <c r="AP51" s="10" t="n"/>
      <c r="AQ51" s="10" t="n"/>
      <c r="AR51" s="10" t="n"/>
      <c r="AS51" s="10" t="n"/>
      <c r="AT51" s="10" t="n"/>
      <c r="AU51" s="10" t="n"/>
      <c r="AV51" s="10" t="n"/>
      <c r="AW51" s="10" t="n"/>
      <c r="AX51" s="10" t="n"/>
      <c r="AY51" s="10" t="n"/>
      <c r="AZ51" s="10" t="n"/>
      <c r="BA51" s="10" t="n"/>
      <c r="BB51" s="10" t="n"/>
      <c r="BC51" s="10" t="n"/>
      <c r="BD51" s="10" t="n"/>
      <c r="BE51" s="10" t="n"/>
      <c r="BF51" s="10" t="n"/>
      <c r="BG51" s="10" t="n"/>
      <c r="BH51" s="10" t="n"/>
      <c r="BI51" s="10" t="n"/>
      <c r="BJ51" s="10" t="n"/>
      <c r="BK51" s="10" t="n"/>
      <c r="BL51" s="10" t="n"/>
      <c r="BM51" s="10" t="n"/>
      <c r="BN51" s="10" t="n"/>
      <c r="BO51" s="10" t="n"/>
    </row>
    <row r="52">
      <c r="A52" s="5" t="inlineStr">
        <is>
          <t>年初の残高</t>
        </is>
      </c>
      <c r="B52" s="27">
        <f>IF('入力'!$C$71="",0,IF(B$1&lt;'入力'!$C$76,0,IF(B$1='入力'!$C$76,'入力'!$C$71,0)))</f>
        <v/>
      </c>
      <c r="C52" s="27">
        <f>IF('入力'!$C$71="",0,IF(C$1&lt;'入力'!$C$76,0,IF(C$1='入力'!$C$76,'入力'!$C$71,B57)))</f>
        <v/>
      </c>
      <c r="D52" s="27">
        <f>IF('入力'!$C$71="",0,IF(D$1&lt;'入力'!$C$76,0,IF(D$1='入力'!$C$76,'入力'!$C$71,C57)))</f>
        <v/>
      </c>
      <c r="E52" s="27">
        <f>IF('入力'!$C$71="",0,IF(E$1&lt;'入力'!$C$76,0,IF(E$1='入力'!$C$76,'入力'!$C$71,D57)))</f>
        <v/>
      </c>
      <c r="F52" s="27">
        <f>IF('入力'!$C$71="",0,IF(F$1&lt;'入力'!$C$76,0,IF(F$1='入力'!$C$76,'入力'!$C$71,E57)))</f>
        <v/>
      </c>
      <c r="G52" s="27">
        <f>IF('入力'!$C$71="",0,IF(G$1&lt;'入力'!$C$76,0,IF(G$1='入力'!$C$76,'入力'!$C$71,F57)))</f>
        <v/>
      </c>
      <c r="H52" s="27">
        <f>IF('入力'!$C$71="",0,IF(H$1&lt;'入力'!$C$76,0,IF(H$1='入力'!$C$76,'入力'!$C$71,G57)))</f>
        <v/>
      </c>
      <c r="I52" s="27">
        <f>IF('入力'!$C$71="",0,IF(I$1&lt;'入力'!$C$76,0,IF(I$1='入力'!$C$76,'入力'!$C$71,H57)))</f>
        <v/>
      </c>
      <c r="J52" s="27">
        <f>IF('入力'!$C$71="",0,IF(J$1&lt;'入力'!$C$76,0,IF(J$1='入力'!$C$76,'入力'!$C$71,I57)))</f>
        <v/>
      </c>
      <c r="K52" s="27">
        <f>IF('入力'!$C$71="",0,IF(K$1&lt;'入力'!$C$76,0,IF(K$1='入力'!$C$76,'入力'!$C$71,J57)))</f>
        <v/>
      </c>
      <c r="L52" s="27">
        <f>IF('入力'!$C$71="",0,IF(L$1&lt;'入力'!$C$76,0,IF(L$1='入力'!$C$76,'入力'!$C$71,K57)))</f>
        <v/>
      </c>
      <c r="M52" s="27">
        <f>IF('入力'!$C$71="",0,IF(M$1&lt;'入力'!$C$76,0,IF(M$1='入力'!$C$76,'入力'!$C$71,L57)))</f>
        <v/>
      </c>
      <c r="N52" s="27">
        <f>IF('入力'!$C$71="",0,IF(N$1&lt;'入力'!$C$76,0,IF(N$1='入力'!$C$76,'入力'!$C$71,M57)))</f>
        <v/>
      </c>
      <c r="O52" s="27">
        <f>IF('入力'!$C$71="",0,IF(O$1&lt;'入力'!$C$76,0,IF(O$1='入力'!$C$76,'入力'!$C$71,N57)))</f>
        <v/>
      </c>
      <c r="P52" s="27">
        <f>IF('入力'!$C$71="",0,IF(P$1&lt;'入力'!$C$76,0,IF(P$1='入力'!$C$76,'入力'!$C$71,O57)))</f>
        <v/>
      </c>
      <c r="Q52" s="27">
        <f>IF('入力'!$C$71="",0,IF(Q$1&lt;'入力'!$C$76,0,IF(Q$1='入力'!$C$76,'入力'!$C$71,P57)))</f>
        <v/>
      </c>
      <c r="R52" s="27">
        <f>IF('入力'!$C$71="",0,IF(R$1&lt;'入力'!$C$76,0,IF(R$1='入力'!$C$76,'入力'!$C$71,Q57)))</f>
        <v/>
      </c>
      <c r="S52" s="27">
        <f>IF('入力'!$C$71="",0,IF(S$1&lt;'入力'!$C$76,0,IF(S$1='入力'!$C$76,'入力'!$C$71,R57)))</f>
        <v/>
      </c>
      <c r="T52" s="27">
        <f>IF('入力'!$C$71="",0,IF(T$1&lt;'入力'!$C$76,0,IF(T$1='入力'!$C$76,'入力'!$C$71,S57)))</f>
        <v/>
      </c>
      <c r="U52" s="27">
        <f>IF('入力'!$C$71="",0,IF(U$1&lt;'入力'!$C$76,0,IF(U$1='入力'!$C$76,'入力'!$C$71,T57)))</f>
        <v/>
      </c>
      <c r="V52" s="27">
        <f>IF('入力'!$C$71="",0,IF(V$1&lt;'入力'!$C$76,0,IF(V$1='入力'!$C$76,'入力'!$C$71,U57)))</f>
        <v/>
      </c>
      <c r="W52" s="27">
        <f>IF('入力'!$C$71="",0,IF(W$1&lt;'入力'!$C$76,0,IF(W$1='入力'!$C$76,'入力'!$C$71,V57)))</f>
        <v/>
      </c>
      <c r="X52" s="27">
        <f>IF('入力'!$C$71="",0,IF(X$1&lt;'入力'!$C$76,0,IF(X$1='入力'!$C$76,'入力'!$C$71,W57)))</f>
        <v/>
      </c>
      <c r="Y52" s="27">
        <f>IF('入力'!$C$71="",0,IF(Y$1&lt;'入力'!$C$76,0,IF(Y$1='入力'!$C$76,'入力'!$C$71,X57)))</f>
        <v/>
      </c>
      <c r="Z52" s="27">
        <f>IF('入力'!$C$71="",0,IF(Z$1&lt;'入力'!$C$76,0,IF(Z$1='入力'!$C$76,'入力'!$C$71,Y57)))</f>
        <v/>
      </c>
      <c r="AA52" s="27">
        <f>IF('入力'!$C$71="",0,IF(AA$1&lt;'入力'!$C$76,0,IF(AA$1='入力'!$C$76,'入力'!$C$71,Z57)))</f>
        <v/>
      </c>
      <c r="AB52" s="27">
        <f>IF('入力'!$C$71="",0,IF(AB$1&lt;'入力'!$C$76,0,IF(AB$1='入力'!$C$76,'入力'!$C$71,AA57)))</f>
        <v/>
      </c>
      <c r="AC52" s="27">
        <f>IF('入力'!$C$71="",0,IF(AC$1&lt;'入力'!$C$76,0,IF(AC$1='入力'!$C$76,'入力'!$C$71,AB57)))</f>
        <v/>
      </c>
      <c r="AD52" s="27">
        <f>IF('入力'!$C$71="",0,IF(AD$1&lt;'入力'!$C$76,0,IF(AD$1='入力'!$C$76,'入力'!$C$71,AC57)))</f>
        <v/>
      </c>
      <c r="AE52" s="27">
        <f>IF('入力'!$C$71="",0,IF(AE$1&lt;'入力'!$C$76,0,IF(AE$1='入力'!$C$76,'入力'!$C$71,AD57)))</f>
        <v/>
      </c>
      <c r="AF52" s="27">
        <f>IF('入力'!$C$71="",0,IF(AF$1&lt;'入力'!$C$76,0,IF(AF$1='入力'!$C$76,'入力'!$C$71,AE57)))</f>
        <v/>
      </c>
      <c r="AG52" s="27">
        <f>IF('入力'!$C$71="",0,IF(AG$1&lt;'入力'!$C$76,0,IF(AG$1='入力'!$C$76,'入力'!$C$71,AF57)))</f>
        <v/>
      </c>
      <c r="AH52" s="27">
        <f>IF('入力'!$C$71="",0,IF(AH$1&lt;'入力'!$C$76,0,IF(AH$1='入力'!$C$76,'入力'!$C$71,AG57)))</f>
        <v/>
      </c>
      <c r="AI52" s="27">
        <f>IF('入力'!$C$71="",0,IF(AI$1&lt;'入力'!$C$76,0,IF(AI$1='入力'!$C$76,'入力'!$C$71,AH57)))</f>
        <v/>
      </c>
      <c r="AJ52" s="27">
        <f>IF('入力'!$C$71="",0,IF(AJ$1&lt;'入力'!$C$76,0,IF(AJ$1='入力'!$C$76,'入力'!$C$71,AI57)))</f>
        <v/>
      </c>
      <c r="AK52" s="27">
        <f>IF('入力'!$C$71="",0,IF(AK$1&lt;'入力'!$C$76,0,IF(AK$1='入力'!$C$76,'入力'!$C$71,AJ57)))</f>
        <v/>
      </c>
      <c r="AL52" s="27">
        <f>IF('入力'!$C$71="",0,IF(AL$1&lt;'入力'!$C$76,0,IF(AL$1='入力'!$C$76,'入力'!$C$71,AK57)))</f>
        <v/>
      </c>
      <c r="AM52" s="27">
        <f>IF('入力'!$C$71="",0,IF(AM$1&lt;'入力'!$C$76,0,IF(AM$1='入力'!$C$76,'入力'!$C$71,AL57)))</f>
        <v/>
      </c>
      <c r="AN52" s="27">
        <f>IF('入力'!$C$71="",0,IF(AN$1&lt;'入力'!$C$76,0,IF(AN$1='入力'!$C$76,'入力'!$C$71,AM57)))</f>
        <v/>
      </c>
      <c r="AO52" s="27">
        <f>IF('入力'!$C$71="",0,IF(AO$1&lt;'入力'!$C$76,0,IF(AO$1='入力'!$C$76,'入力'!$C$71,AN57)))</f>
        <v/>
      </c>
      <c r="AP52" s="27">
        <f>IF('入力'!$C$71="",0,IF(AP$1&lt;'入力'!$C$76,0,IF(AP$1='入力'!$C$76,'入力'!$C$71,AO57)))</f>
        <v/>
      </c>
      <c r="AQ52" s="27">
        <f>IF('入力'!$C$71="",0,IF(AQ$1&lt;'入力'!$C$76,0,IF(AQ$1='入力'!$C$76,'入力'!$C$71,AP57)))</f>
        <v/>
      </c>
      <c r="AR52" s="27">
        <f>IF('入力'!$C$71="",0,IF(AR$1&lt;'入力'!$C$76,0,IF(AR$1='入力'!$C$76,'入力'!$C$71,AQ57)))</f>
        <v/>
      </c>
      <c r="AS52" s="27">
        <f>IF('入力'!$C$71="",0,IF(AS$1&lt;'入力'!$C$76,0,IF(AS$1='入力'!$C$76,'入力'!$C$71,AR57)))</f>
        <v/>
      </c>
      <c r="AT52" s="27">
        <f>IF('入力'!$C$71="",0,IF(AT$1&lt;'入力'!$C$76,0,IF(AT$1='入力'!$C$76,'入力'!$C$71,AS57)))</f>
        <v/>
      </c>
      <c r="AU52" s="27">
        <f>IF('入力'!$C$71="",0,IF(AU$1&lt;'入力'!$C$76,0,IF(AU$1='入力'!$C$76,'入力'!$C$71,AT57)))</f>
        <v/>
      </c>
      <c r="AV52" s="27">
        <f>IF('入力'!$C$71="",0,IF(AV$1&lt;'入力'!$C$76,0,IF(AV$1='入力'!$C$76,'入力'!$C$71,AU57)))</f>
        <v/>
      </c>
      <c r="AW52" s="27">
        <f>IF('入力'!$C$71="",0,IF(AW$1&lt;'入力'!$C$76,0,IF(AW$1='入力'!$C$76,'入力'!$C$71,AV57)))</f>
        <v/>
      </c>
      <c r="AX52" s="27">
        <f>IF('入力'!$C$71="",0,IF(AX$1&lt;'入力'!$C$76,0,IF(AX$1='入力'!$C$76,'入力'!$C$71,AW57)))</f>
        <v/>
      </c>
      <c r="AY52" s="27">
        <f>IF('入力'!$C$71="",0,IF(AY$1&lt;'入力'!$C$76,0,IF(AY$1='入力'!$C$76,'入力'!$C$71,AX57)))</f>
        <v/>
      </c>
      <c r="AZ52" s="27">
        <f>IF('入力'!$C$71="",0,IF(AZ$1&lt;'入力'!$C$76,0,IF(AZ$1='入力'!$C$76,'入力'!$C$71,AY57)))</f>
        <v/>
      </c>
      <c r="BA52" s="27">
        <f>IF('入力'!$C$71="",0,IF(BA$1&lt;'入力'!$C$76,0,IF(BA$1='入力'!$C$76,'入力'!$C$71,AZ57)))</f>
        <v/>
      </c>
      <c r="BB52" s="27">
        <f>IF('入力'!$C$71="",0,IF(BB$1&lt;'入力'!$C$76,0,IF(BB$1='入力'!$C$76,'入力'!$C$71,BA57)))</f>
        <v/>
      </c>
      <c r="BC52" s="27">
        <f>IF('入力'!$C$71="",0,IF(BC$1&lt;'入力'!$C$76,0,IF(BC$1='入力'!$C$76,'入力'!$C$71,BB57)))</f>
        <v/>
      </c>
      <c r="BD52" s="27">
        <f>IF('入力'!$C$71="",0,IF(BD$1&lt;'入力'!$C$76,0,IF(BD$1='入力'!$C$76,'入力'!$C$71,BC57)))</f>
        <v/>
      </c>
      <c r="BE52" s="27">
        <f>IF('入力'!$C$71="",0,IF(BE$1&lt;'入力'!$C$76,0,IF(BE$1='入力'!$C$76,'入力'!$C$71,BD57)))</f>
        <v/>
      </c>
      <c r="BF52" s="27">
        <f>IF('入力'!$C$71="",0,IF(BF$1&lt;'入力'!$C$76,0,IF(BF$1='入力'!$C$76,'入力'!$C$71,BE57)))</f>
        <v/>
      </c>
      <c r="BG52" s="27">
        <f>IF('入力'!$C$71="",0,IF(BG$1&lt;'入力'!$C$76,0,IF(BG$1='入力'!$C$76,'入力'!$C$71,BF57)))</f>
        <v/>
      </c>
      <c r="BH52" s="27">
        <f>IF('入力'!$C$71="",0,IF(BH$1&lt;'入力'!$C$76,0,IF(BH$1='入力'!$C$76,'入力'!$C$71,BG57)))</f>
        <v/>
      </c>
      <c r="BI52" s="27">
        <f>IF('入力'!$C$71="",0,IF(BI$1&lt;'入力'!$C$76,0,IF(BI$1='入力'!$C$76,'入力'!$C$71,BH57)))</f>
        <v/>
      </c>
      <c r="BJ52" s="27">
        <f>IF('入力'!$C$71="",0,IF(BJ$1&lt;'入力'!$C$76,0,IF(BJ$1='入力'!$C$76,'入力'!$C$71,BI57)))</f>
        <v/>
      </c>
      <c r="BK52" s="27">
        <f>IF('入力'!$C$71="",0,IF(BK$1&lt;'入力'!$C$76,0,IF(BK$1='入力'!$C$76,'入力'!$C$71,BJ57)))</f>
        <v/>
      </c>
      <c r="BL52" s="27">
        <f>IF('入力'!$C$71="",0,IF(BL$1&lt;'入力'!$C$76,0,IF(BL$1='入力'!$C$76,'入力'!$C$71,BK57)))</f>
        <v/>
      </c>
      <c r="BM52" s="27">
        <f>IF('入力'!$C$71="",0,IF(BM$1&lt;'入力'!$C$76,0,IF(BM$1='入力'!$C$76,'入力'!$C$71,BL57)))</f>
        <v/>
      </c>
      <c r="BN52" s="27">
        <f>IF('入力'!$C$71="",0,IF(BN$1&lt;'入力'!$C$76,0,IF(BN$1='入力'!$C$76,'入力'!$C$71,BM57)))</f>
        <v/>
      </c>
      <c r="BO52" s="27">
        <f>IF('入力'!$C$71="",0,IF(BO$1&lt;'入力'!$C$76,0,IF(BO$1='入力'!$C$76,'入力'!$C$71,BN57)))</f>
        <v/>
      </c>
    </row>
    <row r="53">
      <c r="A53" s="5" t="inlineStr">
        <is>
          <t>金利（年）</t>
        </is>
      </c>
      <c r="B53" s="50">
        <f>IF(('入力'!$C$74&lt;&gt;"")*(B$1&gt;='入力'!$C$74),'入力'!$C$75,'入力'!$C$72)</f>
        <v/>
      </c>
      <c r="C53" s="50">
        <f>IF(('入力'!$C$74&lt;&gt;"")*(C$1&gt;='入力'!$C$74),'入力'!$C$75,'入力'!$C$72)</f>
        <v/>
      </c>
      <c r="D53" s="50">
        <f>IF(('入力'!$C$74&lt;&gt;"")*(D$1&gt;='入力'!$C$74),'入力'!$C$75,'入力'!$C$72)</f>
        <v/>
      </c>
      <c r="E53" s="50">
        <f>IF(('入力'!$C$74&lt;&gt;"")*(E$1&gt;='入力'!$C$74),'入力'!$C$75,'入力'!$C$72)</f>
        <v/>
      </c>
      <c r="F53" s="50">
        <f>IF(('入力'!$C$74&lt;&gt;"")*(F$1&gt;='入力'!$C$74),'入力'!$C$75,'入力'!$C$72)</f>
        <v/>
      </c>
      <c r="G53" s="50">
        <f>IF(('入力'!$C$74&lt;&gt;"")*(G$1&gt;='入力'!$C$74),'入力'!$C$75,'入力'!$C$72)</f>
        <v/>
      </c>
      <c r="H53" s="50">
        <f>IF(('入力'!$C$74&lt;&gt;"")*(H$1&gt;='入力'!$C$74),'入力'!$C$75,'入力'!$C$72)</f>
        <v/>
      </c>
      <c r="I53" s="50">
        <f>IF(('入力'!$C$74&lt;&gt;"")*(I$1&gt;='入力'!$C$74),'入力'!$C$75,'入力'!$C$72)</f>
        <v/>
      </c>
      <c r="J53" s="50">
        <f>IF(('入力'!$C$74&lt;&gt;"")*(J$1&gt;='入力'!$C$74),'入力'!$C$75,'入力'!$C$72)</f>
        <v/>
      </c>
      <c r="K53" s="50">
        <f>IF(('入力'!$C$74&lt;&gt;"")*(K$1&gt;='入力'!$C$74),'入力'!$C$75,'入力'!$C$72)</f>
        <v/>
      </c>
      <c r="L53" s="50">
        <f>IF(('入力'!$C$74&lt;&gt;"")*(L$1&gt;='入力'!$C$74),'入力'!$C$75,'入力'!$C$72)</f>
        <v/>
      </c>
      <c r="M53" s="50">
        <f>IF(('入力'!$C$74&lt;&gt;"")*(M$1&gt;='入力'!$C$74),'入力'!$C$75,'入力'!$C$72)</f>
        <v/>
      </c>
      <c r="N53" s="50">
        <f>IF(('入力'!$C$74&lt;&gt;"")*(N$1&gt;='入力'!$C$74),'入力'!$C$75,'入力'!$C$72)</f>
        <v/>
      </c>
      <c r="O53" s="50">
        <f>IF(('入力'!$C$74&lt;&gt;"")*(O$1&gt;='入力'!$C$74),'入力'!$C$75,'入力'!$C$72)</f>
        <v/>
      </c>
      <c r="P53" s="50">
        <f>IF(('入力'!$C$74&lt;&gt;"")*(P$1&gt;='入力'!$C$74),'入力'!$C$75,'入力'!$C$72)</f>
        <v/>
      </c>
      <c r="Q53" s="50">
        <f>IF(('入力'!$C$74&lt;&gt;"")*(Q$1&gt;='入力'!$C$74),'入力'!$C$75,'入力'!$C$72)</f>
        <v/>
      </c>
      <c r="R53" s="50">
        <f>IF(('入力'!$C$74&lt;&gt;"")*(R$1&gt;='入力'!$C$74),'入力'!$C$75,'入力'!$C$72)</f>
        <v/>
      </c>
      <c r="S53" s="50">
        <f>IF(('入力'!$C$74&lt;&gt;"")*(S$1&gt;='入力'!$C$74),'入力'!$C$75,'入力'!$C$72)</f>
        <v/>
      </c>
      <c r="T53" s="50">
        <f>IF(('入力'!$C$74&lt;&gt;"")*(T$1&gt;='入力'!$C$74),'入力'!$C$75,'入力'!$C$72)</f>
        <v/>
      </c>
      <c r="U53" s="50">
        <f>IF(('入力'!$C$74&lt;&gt;"")*(U$1&gt;='入力'!$C$74),'入力'!$C$75,'入力'!$C$72)</f>
        <v/>
      </c>
      <c r="V53" s="50">
        <f>IF(('入力'!$C$74&lt;&gt;"")*(V$1&gt;='入力'!$C$74),'入力'!$C$75,'入力'!$C$72)</f>
        <v/>
      </c>
      <c r="W53" s="50">
        <f>IF(('入力'!$C$74&lt;&gt;"")*(W$1&gt;='入力'!$C$74),'入力'!$C$75,'入力'!$C$72)</f>
        <v/>
      </c>
      <c r="X53" s="50">
        <f>IF(('入力'!$C$74&lt;&gt;"")*(X$1&gt;='入力'!$C$74),'入力'!$C$75,'入力'!$C$72)</f>
        <v/>
      </c>
      <c r="Y53" s="50">
        <f>IF(('入力'!$C$74&lt;&gt;"")*(Y$1&gt;='入力'!$C$74),'入力'!$C$75,'入力'!$C$72)</f>
        <v/>
      </c>
      <c r="Z53" s="50">
        <f>IF(('入力'!$C$74&lt;&gt;"")*(Z$1&gt;='入力'!$C$74),'入力'!$C$75,'入力'!$C$72)</f>
        <v/>
      </c>
      <c r="AA53" s="50">
        <f>IF(('入力'!$C$74&lt;&gt;"")*(AA$1&gt;='入力'!$C$74),'入力'!$C$75,'入力'!$C$72)</f>
        <v/>
      </c>
      <c r="AB53" s="50">
        <f>IF(('入力'!$C$74&lt;&gt;"")*(AB$1&gt;='入力'!$C$74),'入力'!$C$75,'入力'!$C$72)</f>
        <v/>
      </c>
      <c r="AC53" s="50">
        <f>IF(('入力'!$C$74&lt;&gt;"")*(AC$1&gt;='入力'!$C$74),'入力'!$C$75,'入力'!$C$72)</f>
        <v/>
      </c>
      <c r="AD53" s="50">
        <f>IF(('入力'!$C$74&lt;&gt;"")*(AD$1&gt;='入力'!$C$74),'入力'!$C$75,'入力'!$C$72)</f>
        <v/>
      </c>
      <c r="AE53" s="50">
        <f>IF(('入力'!$C$74&lt;&gt;"")*(AE$1&gt;='入力'!$C$74),'入力'!$C$75,'入力'!$C$72)</f>
        <v/>
      </c>
      <c r="AF53" s="50">
        <f>IF(('入力'!$C$74&lt;&gt;"")*(AF$1&gt;='入力'!$C$74),'入力'!$C$75,'入力'!$C$72)</f>
        <v/>
      </c>
      <c r="AG53" s="50">
        <f>IF(('入力'!$C$74&lt;&gt;"")*(AG$1&gt;='入力'!$C$74),'入力'!$C$75,'入力'!$C$72)</f>
        <v/>
      </c>
      <c r="AH53" s="50">
        <f>IF(('入力'!$C$74&lt;&gt;"")*(AH$1&gt;='入力'!$C$74),'入力'!$C$75,'入力'!$C$72)</f>
        <v/>
      </c>
      <c r="AI53" s="50">
        <f>IF(('入力'!$C$74&lt;&gt;"")*(AI$1&gt;='入力'!$C$74),'入力'!$C$75,'入力'!$C$72)</f>
        <v/>
      </c>
      <c r="AJ53" s="50">
        <f>IF(('入力'!$C$74&lt;&gt;"")*(AJ$1&gt;='入力'!$C$74),'入力'!$C$75,'入力'!$C$72)</f>
        <v/>
      </c>
      <c r="AK53" s="50">
        <f>IF(('入力'!$C$74&lt;&gt;"")*(AK$1&gt;='入力'!$C$74),'入力'!$C$75,'入力'!$C$72)</f>
        <v/>
      </c>
      <c r="AL53" s="50">
        <f>IF(('入力'!$C$74&lt;&gt;"")*(AL$1&gt;='入力'!$C$74),'入力'!$C$75,'入力'!$C$72)</f>
        <v/>
      </c>
      <c r="AM53" s="50">
        <f>IF(('入力'!$C$74&lt;&gt;"")*(AM$1&gt;='入力'!$C$74),'入力'!$C$75,'入力'!$C$72)</f>
        <v/>
      </c>
      <c r="AN53" s="50">
        <f>IF(('入力'!$C$74&lt;&gt;"")*(AN$1&gt;='入力'!$C$74),'入力'!$C$75,'入力'!$C$72)</f>
        <v/>
      </c>
      <c r="AO53" s="50">
        <f>IF(('入力'!$C$74&lt;&gt;"")*(AO$1&gt;='入力'!$C$74),'入力'!$C$75,'入力'!$C$72)</f>
        <v/>
      </c>
      <c r="AP53" s="50">
        <f>IF(('入力'!$C$74&lt;&gt;"")*(AP$1&gt;='入力'!$C$74),'入力'!$C$75,'入力'!$C$72)</f>
        <v/>
      </c>
      <c r="AQ53" s="50">
        <f>IF(('入力'!$C$74&lt;&gt;"")*(AQ$1&gt;='入力'!$C$74),'入力'!$C$75,'入力'!$C$72)</f>
        <v/>
      </c>
      <c r="AR53" s="50">
        <f>IF(('入力'!$C$74&lt;&gt;"")*(AR$1&gt;='入力'!$C$74),'入力'!$C$75,'入力'!$C$72)</f>
        <v/>
      </c>
      <c r="AS53" s="50">
        <f>IF(('入力'!$C$74&lt;&gt;"")*(AS$1&gt;='入力'!$C$74),'入力'!$C$75,'入力'!$C$72)</f>
        <v/>
      </c>
      <c r="AT53" s="50">
        <f>IF(('入力'!$C$74&lt;&gt;"")*(AT$1&gt;='入力'!$C$74),'入力'!$C$75,'入力'!$C$72)</f>
        <v/>
      </c>
      <c r="AU53" s="50">
        <f>IF(('入力'!$C$74&lt;&gt;"")*(AU$1&gt;='入力'!$C$74),'入力'!$C$75,'入力'!$C$72)</f>
        <v/>
      </c>
      <c r="AV53" s="50">
        <f>IF(('入力'!$C$74&lt;&gt;"")*(AV$1&gt;='入力'!$C$74),'入力'!$C$75,'入力'!$C$72)</f>
        <v/>
      </c>
      <c r="AW53" s="50">
        <f>IF(('入力'!$C$74&lt;&gt;"")*(AW$1&gt;='入力'!$C$74),'入力'!$C$75,'入力'!$C$72)</f>
        <v/>
      </c>
      <c r="AX53" s="50">
        <f>IF(('入力'!$C$74&lt;&gt;"")*(AX$1&gt;='入力'!$C$74),'入力'!$C$75,'入力'!$C$72)</f>
        <v/>
      </c>
      <c r="AY53" s="50">
        <f>IF(('入力'!$C$74&lt;&gt;"")*(AY$1&gt;='入力'!$C$74),'入力'!$C$75,'入力'!$C$72)</f>
        <v/>
      </c>
      <c r="AZ53" s="50">
        <f>IF(('入力'!$C$74&lt;&gt;"")*(AZ$1&gt;='入力'!$C$74),'入力'!$C$75,'入力'!$C$72)</f>
        <v/>
      </c>
      <c r="BA53" s="50">
        <f>IF(('入力'!$C$74&lt;&gt;"")*(BA$1&gt;='入力'!$C$74),'入力'!$C$75,'入力'!$C$72)</f>
        <v/>
      </c>
      <c r="BB53" s="50">
        <f>IF(('入力'!$C$74&lt;&gt;"")*(BB$1&gt;='入力'!$C$74),'入力'!$C$75,'入力'!$C$72)</f>
        <v/>
      </c>
      <c r="BC53" s="50">
        <f>IF(('入力'!$C$74&lt;&gt;"")*(BC$1&gt;='入力'!$C$74),'入力'!$C$75,'入力'!$C$72)</f>
        <v/>
      </c>
      <c r="BD53" s="50">
        <f>IF(('入力'!$C$74&lt;&gt;"")*(BD$1&gt;='入力'!$C$74),'入力'!$C$75,'入力'!$C$72)</f>
        <v/>
      </c>
      <c r="BE53" s="50">
        <f>IF(('入力'!$C$74&lt;&gt;"")*(BE$1&gt;='入力'!$C$74),'入力'!$C$75,'入力'!$C$72)</f>
        <v/>
      </c>
      <c r="BF53" s="50">
        <f>IF(('入力'!$C$74&lt;&gt;"")*(BF$1&gt;='入力'!$C$74),'入力'!$C$75,'入力'!$C$72)</f>
        <v/>
      </c>
      <c r="BG53" s="50">
        <f>IF(('入力'!$C$74&lt;&gt;"")*(BG$1&gt;='入力'!$C$74),'入力'!$C$75,'入力'!$C$72)</f>
        <v/>
      </c>
      <c r="BH53" s="50">
        <f>IF(('入力'!$C$74&lt;&gt;"")*(BH$1&gt;='入力'!$C$74),'入力'!$C$75,'入力'!$C$72)</f>
        <v/>
      </c>
      <c r="BI53" s="50">
        <f>IF(('入力'!$C$74&lt;&gt;"")*(BI$1&gt;='入力'!$C$74),'入力'!$C$75,'入力'!$C$72)</f>
        <v/>
      </c>
      <c r="BJ53" s="50">
        <f>IF(('入力'!$C$74&lt;&gt;"")*(BJ$1&gt;='入力'!$C$74),'入力'!$C$75,'入力'!$C$72)</f>
        <v/>
      </c>
      <c r="BK53" s="50">
        <f>IF(('入力'!$C$74&lt;&gt;"")*(BK$1&gt;='入力'!$C$74),'入力'!$C$75,'入力'!$C$72)</f>
        <v/>
      </c>
      <c r="BL53" s="50">
        <f>IF(('入力'!$C$74&lt;&gt;"")*(BL$1&gt;='入力'!$C$74),'入力'!$C$75,'入力'!$C$72)</f>
        <v/>
      </c>
      <c r="BM53" s="50">
        <f>IF(('入力'!$C$74&lt;&gt;"")*(BM$1&gt;='入力'!$C$74),'入力'!$C$75,'入力'!$C$72)</f>
        <v/>
      </c>
      <c r="BN53" s="50">
        <f>IF(('入力'!$C$74&lt;&gt;"")*(BN$1&gt;='入力'!$C$74),'入力'!$C$75,'入力'!$C$72)</f>
        <v/>
      </c>
      <c r="BO53" s="50">
        <f>IF(('入力'!$C$74&lt;&gt;"")*(BO$1&gt;='入力'!$C$74),'入力'!$C$75,'入力'!$C$72)</f>
        <v/>
      </c>
    </row>
    <row r="54">
      <c r="A54" s="5" t="inlineStr">
        <is>
          <t>残りの月数</t>
        </is>
      </c>
      <c r="B54" s="18">
        <f>IF('入力'!$C$73="",0,MAX(0,('入力'!$C$73-B$1+1)*12))</f>
        <v/>
      </c>
      <c r="C54" s="18">
        <f>IF('入力'!$C$73="",0,MAX(0,('入力'!$C$73-C$1+1)*12))</f>
        <v/>
      </c>
      <c r="D54" s="18">
        <f>IF('入力'!$C$73="",0,MAX(0,('入力'!$C$73-D$1+1)*12))</f>
        <v/>
      </c>
      <c r="E54" s="18">
        <f>IF('入力'!$C$73="",0,MAX(0,('入力'!$C$73-E$1+1)*12))</f>
        <v/>
      </c>
      <c r="F54" s="18">
        <f>IF('入力'!$C$73="",0,MAX(0,('入力'!$C$73-F$1+1)*12))</f>
        <v/>
      </c>
      <c r="G54" s="18">
        <f>IF('入力'!$C$73="",0,MAX(0,('入力'!$C$73-G$1+1)*12))</f>
        <v/>
      </c>
      <c r="H54" s="18">
        <f>IF('入力'!$C$73="",0,MAX(0,('入力'!$C$73-H$1+1)*12))</f>
        <v/>
      </c>
      <c r="I54" s="18">
        <f>IF('入力'!$C$73="",0,MAX(0,('入力'!$C$73-I$1+1)*12))</f>
        <v/>
      </c>
      <c r="J54" s="18">
        <f>IF('入力'!$C$73="",0,MAX(0,('入力'!$C$73-J$1+1)*12))</f>
        <v/>
      </c>
      <c r="K54" s="18">
        <f>IF('入力'!$C$73="",0,MAX(0,('入力'!$C$73-K$1+1)*12))</f>
        <v/>
      </c>
      <c r="L54" s="18">
        <f>IF('入力'!$C$73="",0,MAX(0,('入力'!$C$73-L$1+1)*12))</f>
        <v/>
      </c>
      <c r="M54" s="18">
        <f>IF('入力'!$C$73="",0,MAX(0,('入力'!$C$73-M$1+1)*12))</f>
        <v/>
      </c>
      <c r="N54" s="18">
        <f>IF('入力'!$C$73="",0,MAX(0,('入力'!$C$73-N$1+1)*12))</f>
        <v/>
      </c>
      <c r="O54" s="18">
        <f>IF('入力'!$C$73="",0,MAX(0,('入力'!$C$73-O$1+1)*12))</f>
        <v/>
      </c>
      <c r="P54" s="18">
        <f>IF('入力'!$C$73="",0,MAX(0,('入力'!$C$73-P$1+1)*12))</f>
        <v/>
      </c>
      <c r="Q54" s="18">
        <f>IF('入力'!$C$73="",0,MAX(0,('入力'!$C$73-Q$1+1)*12))</f>
        <v/>
      </c>
      <c r="R54" s="18">
        <f>IF('入力'!$C$73="",0,MAX(0,('入力'!$C$73-R$1+1)*12))</f>
        <v/>
      </c>
      <c r="S54" s="18">
        <f>IF('入力'!$C$73="",0,MAX(0,('入力'!$C$73-S$1+1)*12))</f>
        <v/>
      </c>
      <c r="T54" s="18">
        <f>IF('入力'!$C$73="",0,MAX(0,('入力'!$C$73-T$1+1)*12))</f>
        <v/>
      </c>
      <c r="U54" s="18">
        <f>IF('入力'!$C$73="",0,MAX(0,('入力'!$C$73-U$1+1)*12))</f>
        <v/>
      </c>
      <c r="V54" s="18">
        <f>IF('入力'!$C$73="",0,MAX(0,('入力'!$C$73-V$1+1)*12))</f>
        <v/>
      </c>
      <c r="W54" s="18">
        <f>IF('入力'!$C$73="",0,MAX(0,('入力'!$C$73-W$1+1)*12))</f>
        <v/>
      </c>
      <c r="X54" s="18">
        <f>IF('入力'!$C$73="",0,MAX(0,('入力'!$C$73-X$1+1)*12))</f>
        <v/>
      </c>
      <c r="Y54" s="18">
        <f>IF('入力'!$C$73="",0,MAX(0,('入力'!$C$73-Y$1+1)*12))</f>
        <v/>
      </c>
      <c r="Z54" s="18">
        <f>IF('入力'!$C$73="",0,MAX(0,('入力'!$C$73-Z$1+1)*12))</f>
        <v/>
      </c>
      <c r="AA54" s="18">
        <f>IF('入力'!$C$73="",0,MAX(0,('入力'!$C$73-AA$1+1)*12))</f>
        <v/>
      </c>
      <c r="AB54" s="18">
        <f>IF('入力'!$C$73="",0,MAX(0,('入力'!$C$73-AB$1+1)*12))</f>
        <v/>
      </c>
      <c r="AC54" s="18">
        <f>IF('入力'!$C$73="",0,MAX(0,('入力'!$C$73-AC$1+1)*12))</f>
        <v/>
      </c>
      <c r="AD54" s="18">
        <f>IF('入力'!$C$73="",0,MAX(0,('入力'!$C$73-AD$1+1)*12))</f>
        <v/>
      </c>
      <c r="AE54" s="18">
        <f>IF('入力'!$C$73="",0,MAX(0,('入力'!$C$73-AE$1+1)*12))</f>
        <v/>
      </c>
      <c r="AF54" s="18">
        <f>IF('入力'!$C$73="",0,MAX(0,('入力'!$C$73-AF$1+1)*12))</f>
        <v/>
      </c>
      <c r="AG54" s="18">
        <f>IF('入力'!$C$73="",0,MAX(0,('入力'!$C$73-AG$1+1)*12))</f>
        <v/>
      </c>
      <c r="AH54" s="18">
        <f>IF('入力'!$C$73="",0,MAX(0,('入力'!$C$73-AH$1+1)*12))</f>
        <v/>
      </c>
      <c r="AI54" s="18">
        <f>IF('入力'!$C$73="",0,MAX(0,('入力'!$C$73-AI$1+1)*12))</f>
        <v/>
      </c>
      <c r="AJ54" s="18">
        <f>IF('入力'!$C$73="",0,MAX(0,('入力'!$C$73-AJ$1+1)*12))</f>
        <v/>
      </c>
      <c r="AK54" s="18">
        <f>IF('入力'!$C$73="",0,MAX(0,('入力'!$C$73-AK$1+1)*12))</f>
        <v/>
      </c>
      <c r="AL54" s="18">
        <f>IF('入力'!$C$73="",0,MAX(0,('入力'!$C$73-AL$1+1)*12))</f>
        <v/>
      </c>
      <c r="AM54" s="18">
        <f>IF('入力'!$C$73="",0,MAX(0,('入力'!$C$73-AM$1+1)*12))</f>
        <v/>
      </c>
      <c r="AN54" s="18">
        <f>IF('入力'!$C$73="",0,MAX(0,('入力'!$C$73-AN$1+1)*12))</f>
        <v/>
      </c>
      <c r="AO54" s="18">
        <f>IF('入力'!$C$73="",0,MAX(0,('入力'!$C$73-AO$1+1)*12))</f>
        <v/>
      </c>
      <c r="AP54" s="18">
        <f>IF('入力'!$C$73="",0,MAX(0,('入力'!$C$73-AP$1+1)*12))</f>
        <v/>
      </c>
      <c r="AQ54" s="18">
        <f>IF('入力'!$C$73="",0,MAX(0,('入力'!$C$73-AQ$1+1)*12))</f>
        <v/>
      </c>
      <c r="AR54" s="18">
        <f>IF('入力'!$C$73="",0,MAX(0,('入力'!$C$73-AR$1+1)*12))</f>
        <v/>
      </c>
      <c r="AS54" s="18">
        <f>IF('入力'!$C$73="",0,MAX(0,('入力'!$C$73-AS$1+1)*12))</f>
        <v/>
      </c>
      <c r="AT54" s="18">
        <f>IF('入力'!$C$73="",0,MAX(0,('入力'!$C$73-AT$1+1)*12))</f>
        <v/>
      </c>
      <c r="AU54" s="18">
        <f>IF('入力'!$C$73="",0,MAX(0,('入力'!$C$73-AU$1+1)*12))</f>
        <v/>
      </c>
      <c r="AV54" s="18">
        <f>IF('入力'!$C$73="",0,MAX(0,('入力'!$C$73-AV$1+1)*12))</f>
        <v/>
      </c>
      <c r="AW54" s="18">
        <f>IF('入力'!$C$73="",0,MAX(0,('入力'!$C$73-AW$1+1)*12))</f>
        <v/>
      </c>
      <c r="AX54" s="18">
        <f>IF('入力'!$C$73="",0,MAX(0,('入力'!$C$73-AX$1+1)*12))</f>
        <v/>
      </c>
      <c r="AY54" s="18">
        <f>IF('入力'!$C$73="",0,MAX(0,('入力'!$C$73-AY$1+1)*12))</f>
        <v/>
      </c>
      <c r="AZ54" s="18">
        <f>IF('入力'!$C$73="",0,MAX(0,('入力'!$C$73-AZ$1+1)*12))</f>
        <v/>
      </c>
      <c r="BA54" s="18">
        <f>IF('入力'!$C$73="",0,MAX(0,('入力'!$C$73-BA$1+1)*12))</f>
        <v/>
      </c>
      <c r="BB54" s="18">
        <f>IF('入力'!$C$73="",0,MAX(0,('入力'!$C$73-BB$1+1)*12))</f>
        <v/>
      </c>
      <c r="BC54" s="18">
        <f>IF('入力'!$C$73="",0,MAX(0,('入力'!$C$73-BC$1+1)*12))</f>
        <v/>
      </c>
      <c r="BD54" s="18">
        <f>IF('入力'!$C$73="",0,MAX(0,('入力'!$C$73-BD$1+1)*12))</f>
        <v/>
      </c>
      <c r="BE54" s="18">
        <f>IF('入力'!$C$73="",0,MAX(0,('入力'!$C$73-BE$1+1)*12))</f>
        <v/>
      </c>
      <c r="BF54" s="18">
        <f>IF('入力'!$C$73="",0,MAX(0,('入力'!$C$73-BF$1+1)*12))</f>
        <v/>
      </c>
      <c r="BG54" s="18">
        <f>IF('入力'!$C$73="",0,MAX(0,('入力'!$C$73-BG$1+1)*12))</f>
        <v/>
      </c>
      <c r="BH54" s="18">
        <f>IF('入力'!$C$73="",0,MAX(0,('入力'!$C$73-BH$1+1)*12))</f>
        <v/>
      </c>
      <c r="BI54" s="18">
        <f>IF('入力'!$C$73="",0,MAX(0,('入力'!$C$73-BI$1+1)*12))</f>
        <v/>
      </c>
      <c r="BJ54" s="18">
        <f>IF('入力'!$C$73="",0,MAX(0,('入力'!$C$73-BJ$1+1)*12))</f>
        <v/>
      </c>
      <c r="BK54" s="18">
        <f>IF('入力'!$C$73="",0,MAX(0,('入力'!$C$73-BK$1+1)*12))</f>
        <v/>
      </c>
      <c r="BL54" s="18">
        <f>IF('入力'!$C$73="",0,MAX(0,('入力'!$C$73-BL$1+1)*12))</f>
        <v/>
      </c>
      <c r="BM54" s="18">
        <f>IF('入力'!$C$73="",0,MAX(0,('入力'!$C$73-BM$1+1)*12))</f>
        <v/>
      </c>
      <c r="BN54" s="18">
        <f>IF('入力'!$C$73="",0,MAX(0,('入力'!$C$73-BN$1+1)*12))</f>
        <v/>
      </c>
      <c r="BO54" s="18">
        <f>IF('入力'!$C$73="",0,MAX(0,('入力'!$C$73-BO$1+1)*12))</f>
        <v/>
      </c>
    </row>
    <row r="55">
      <c r="A55" s="5" t="inlineStr">
        <is>
          <t>毎月の返済</t>
        </is>
      </c>
      <c r="B55" s="26">
        <f>IF((B52&lt;=0)+(B54&lt;=0),0,IF(B53=0,B52/B54,B52*(B53/12)/(1-(1+B53/12)^(-B54))))</f>
        <v/>
      </c>
      <c r="C55" s="26">
        <f>IF((C52&lt;=0)+(C54&lt;=0),0,IF(C53=0,C52/C54,C52*(C53/12)/(1-(1+C53/12)^(-C54))))</f>
        <v/>
      </c>
      <c r="D55" s="26">
        <f>IF((D52&lt;=0)+(D54&lt;=0),0,IF(D53=0,D52/D54,D52*(D53/12)/(1-(1+D53/12)^(-D54))))</f>
        <v/>
      </c>
      <c r="E55" s="26">
        <f>IF((E52&lt;=0)+(E54&lt;=0),0,IF(E53=0,E52/E54,E52*(E53/12)/(1-(1+E53/12)^(-E54))))</f>
        <v/>
      </c>
      <c r="F55" s="26">
        <f>IF((F52&lt;=0)+(F54&lt;=0),0,IF(F53=0,F52/F54,F52*(F53/12)/(1-(1+F53/12)^(-F54))))</f>
        <v/>
      </c>
      <c r="G55" s="26">
        <f>IF((G52&lt;=0)+(G54&lt;=0),0,IF(G53=0,G52/G54,G52*(G53/12)/(1-(1+G53/12)^(-G54))))</f>
        <v/>
      </c>
      <c r="H55" s="26">
        <f>IF((H52&lt;=0)+(H54&lt;=0),0,IF(H53=0,H52/H54,H52*(H53/12)/(1-(1+H53/12)^(-H54))))</f>
        <v/>
      </c>
      <c r="I55" s="26">
        <f>IF((I52&lt;=0)+(I54&lt;=0),0,IF(I53=0,I52/I54,I52*(I53/12)/(1-(1+I53/12)^(-I54))))</f>
        <v/>
      </c>
      <c r="J55" s="26">
        <f>IF((J52&lt;=0)+(J54&lt;=0),0,IF(J53=0,J52/J54,J52*(J53/12)/(1-(1+J53/12)^(-J54))))</f>
        <v/>
      </c>
      <c r="K55" s="26">
        <f>IF((K52&lt;=0)+(K54&lt;=0),0,IF(K53=0,K52/K54,K52*(K53/12)/(1-(1+K53/12)^(-K54))))</f>
        <v/>
      </c>
      <c r="L55" s="26">
        <f>IF((L52&lt;=0)+(L54&lt;=0),0,IF(L53=0,L52/L54,L52*(L53/12)/(1-(1+L53/12)^(-L54))))</f>
        <v/>
      </c>
      <c r="M55" s="26">
        <f>IF((M52&lt;=0)+(M54&lt;=0),0,IF(M53=0,M52/M54,M52*(M53/12)/(1-(1+M53/12)^(-M54))))</f>
        <v/>
      </c>
      <c r="N55" s="26">
        <f>IF((N52&lt;=0)+(N54&lt;=0),0,IF(N53=0,N52/N54,N52*(N53/12)/(1-(1+N53/12)^(-N54))))</f>
        <v/>
      </c>
      <c r="O55" s="26">
        <f>IF((O52&lt;=0)+(O54&lt;=0),0,IF(O53=0,O52/O54,O52*(O53/12)/(1-(1+O53/12)^(-O54))))</f>
        <v/>
      </c>
      <c r="P55" s="26">
        <f>IF((P52&lt;=0)+(P54&lt;=0),0,IF(P53=0,P52/P54,P52*(P53/12)/(1-(1+P53/12)^(-P54))))</f>
        <v/>
      </c>
      <c r="Q55" s="26">
        <f>IF((Q52&lt;=0)+(Q54&lt;=0),0,IF(Q53=0,Q52/Q54,Q52*(Q53/12)/(1-(1+Q53/12)^(-Q54))))</f>
        <v/>
      </c>
      <c r="R55" s="26">
        <f>IF((R52&lt;=0)+(R54&lt;=0),0,IF(R53=0,R52/R54,R52*(R53/12)/(1-(1+R53/12)^(-R54))))</f>
        <v/>
      </c>
      <c r="S55" s="26">
        <f>IF((S52&lt;=0)+(S54&lt;=0),0,IF(S53=0,S52/S54,S52*(S53/12)/(1-(1+S53/12)^(-S54))))</f>
        <v/>
      </c>
      <c r="T55" s="26">
        <f>IF((T52&lt;=0)+(T54&lt;=0),0,IF(T53=0,T52/T54,T52*(T53/12)/(1-(1+T53/12)^(-T54))))</f>
        <v/>
      </c>
      <c r="U55" s="26">
        <f>IF((U52&lt;=0)+(U54&lt;=0),0,IF(U53=0,U52/U54,U52*(U53/12)/(1-(1+U53/12)^(-U54))))</f>
        <v/>
      </c>
      <c r="V55" s="26">
        <f>IF((V52&lt;=0)+(V54&lt;=0),0,IF(V53=0,V52/V54,V52*(V53/12)/(1-(1+V53/12)^(-V54))))</f>
        <v/>
      </c>
      <c r="W55" s="26">
        <f>IF((W52&lt;=0)+(W54&lt;=0),0,IF(W53=0,W52/W54,W52*(W53/12)/(1-(1+W53/12)^(-W54))))</f>
        <v/>
      </c>
      <c r="X55" s="26">
        <f>IF((X52&lt;=0)+(X54&lt;=0),0,IF(X53=0,X52/X54,X52*(X53/12)/(1-(1+X53/12)^(-X54))))</f>
        <v/>
      </c>
      <c r="Y55" s="26">
        <f>IF((Y52&lt;=0)+(Y54&lt;=0),0,IF(Y53=0,Y52/Y54,Y52*(Y53/12)/(1-(1+Y53/12)^(-Y54))))</f>
        <v/>
      </c>
      <c r="Z55" s="26">
        <f>IF((Z52&lt;=0)+(Z54&lt;=0),0,IF(Z53=0,Z52/Z54,Z52*(Z53/12)/(1-(1+Z53/12)^(-Z54))))</f>
        <v/>
      </c>
      <c r="AA55" s="26">
        <f>IF((AA52&lt;=0)+(AA54&lt;=0),0,IF(AA53=0,AA52/AA54,AA52*(AA53/12)/(1-(1+AA53/12)^(-AA54))))</f>
        <v/>
      </c>
      <c r="AB55" s="26">
        <f>IF((AB52&lt;=0)+(AB54&lt;=0),0,IF(AB53=0,AB52/AB54,AB52*(AB53/12)/(1-(1+AB53/12)^(-AB54))))</f>
        <v/>
      </c>
      <c r="AC55" s="26">
        <f>IF((AC52&lt;=0)+(AC54&lt;=0),0,IF(AC53=0,AC52/AC54,AC52*(AC53/12)/(1-(1+AC53/12)^(-AC54))))</f>
        <v/>
      </c>
      <c r="AD55" s="26">
        <f>IF((AD52&lt;=0)+(AD54&lt;=0),0,IF(AD53=0,AD52/AD54,AD52*(AD53/12)/(1-(1+AD53/12)^(-AD54))))</f>
        <v/>
      </c>
      <c r="AE55" s="26">
        <f>IF((AE52&lt;=0)+(AE54&lt;=0),0,IF(AE53=0,AE52/AE54,AE52*(AE53/12)/(1-(1+AE53/12)^(-AE54))))</f>
        <v/>
      </c>
      <c r="AF55" s="26">
        <f>IF((AF52&lt;=0)+(AF54&lt;=0),0,IF(AF53=0,AF52/AF54,AF52*(AF53/12)/(1-(1+AF53/12)^(-AF54))))</f>
        <v/>
      </c>
      <c r="AG55" s="26">
        <f>IF((AG52&lt;=0)+(AG54&lt;=0),0,IF(AG53=0,AG52/AG54,AG52*(AG53/12)/(1-(1+AG53/12)^(-AG54))))</f>
        <v/>
      </c>
      <c r="AH55" s="26">
        <f>IF((AH52&lt;=0)+(AH54&lt;=0),0,IF(AH53=0,AH52/AH54,AH52*(AH53/12)/(1-(1+AH53/12)^(-AH54))))</f>
        <v/>
      </c>
      <c r="AI55" s="26">
        <f>IF((AI52&lt;=0)+(AI54&lt;=0),0,IF(AI53=0,AI52/AI54,AI52*(AI53/12)/(1-(1+AI53/12)^(-AI54))))</f>
        <v/>
      </c>
      <c r="AJ55" s="26">
        <f>IF((AJ52&lt;=0)+(AJ54&lt;=0),0,IF(AJ53=0,AJ52/AJ54,AJ52*(AJ53/12)/(1-(1+AJ53/12)^(-AJ54))))</f>
        <v/>
      </c>
      <c r="AK55" s="26">
        <f>IF((AK52&lt;=0)+(AK54&lt;=0),0,IF(AK53=0,AK52/AK54,AK52*(AK53/12)/(1-(1+AK53/12)^(-AK54))))</f>
        <v/>
      </c>
      <c r="AL55" s="26">
        <f>IF((AL52&lt;=0)+(AL54&lt;=0),0,IF(AL53=0,AL52/AL54,AL52*(AL53/12)/(1-(1+AL53/12)^(-AL54))))</f>
        <v/>
      </c>
      <c r="AM55" s="26">
        <f>IF((AM52&lt;=0)+(AM54&lt;=0),0,IF(AM53=0,AM52/AM54,AM52*(AM53/12)/(1-(1+AM53/12)^(-AM54))))</f>
        <v/>
      </c>
      <c r="AN55" s="26">
        <f>IF((AN52&lt;=0)+(AN54&lt;=0),0,IF(AN53=0,AN52/AN54,AN52*(AN53/12)/(1-(1+AN53/12)^(-AN54))))</f>
        <v/>
      </c>
      <c r="AO55" s="26">
        <f>IF((AO52&lt;=0)+(AO54&lt;=0),0,IF(AO53=0,AO52/AO54,AO52*(AO53/12)/(1-(1+AO53/12)^(-AO54))))</f>
        <v/>
      </c>
      <c r="AP55" s="26">
        <f>IF((AP52&lt;=0)+(AP54&lt;=0),0,IF(AP53=0,AP52/AP54,AP52*(AP53/12)/(1-(1+AP53/12)^(-AP54))))</f>
        <v/>
      </c>
      <c r="AQ55" s="26">
        <f>IF((AQ52&lt;=0)+(AQ54&lt;=0),0,IF(AQ53=0,AQ52/AQ54,AQ52*(AQ53/12)/(1-(1+AQ53/12)^(-AQ54))))</f>
        <v/>
      </c>
      <c r="AR55" s="26">
        <f>IF((AR52&lt;=0)+(AR54&lt;=0),0,IF(AR53=0,AR52/AR54,AR52*(AR53/12)/(1-(1+AR53/12)^(-AR54))))</f>
        <v/>
      </c>
      <c r="AS55" s="26">
        <f>IF((AS52&lt;=0)+(AS54&lt;=0),0,IF(AS53=0,AS52/AS54,AS52*(AS53/12)/(1-(1+AS53/12)^(-AS54))))</f>
        <v/>
      </c>
      <c r="AT55" s="26">
        <f>IF((AT52&lt;=0)+(AT54&lt;=0),0,IF(AT53=0,AT52/AT54,AT52*(AT53/12)/(1-(1+AT53/12)^(-AT54))))</f>
        <v/>
      </c>
      <c r="AU55" s="26">
        <f>IF((AU52&lt;=0)+(AU54&lt;=0),0,IF(AU53=0,AU52/AU54,AU52*(AU53/12)/(1-(1+AU53/12)^(-AU54))))</f>
        <v/>
      </c>
      <c r="AV55" s="26">
        <f>IF((AV52&lt;=0)+(AV54&lt;=0),0,IF(AV53=0,AV52/AV54,AV52*(AV53/12)/(1-(1+AV53/12)^(-AV54))))</f>
        <v/>
      </c>
      <c r="AW55" s="26">
        <f>IF((AW52&lt;=0)+(AW54&lt;=0),0,IF(AW53=0,AW52/AW54,AW52*(AW53/12)/(1-(1+AW53/12)^(-AW54))))</f>
        <v/>
      </c>
      <c r="AX55" s="26">
        <f>IF((AX52&lt;=0)+(AX54&lt;=0),0,IF(AX53=0,AX52/AX54,AX52*(AX53/12)/(1-(1+AX53/12)^(-AX54))))</f>
        <v/>
      </c>
      <c r="AY55" s="26">
        <f>IF((AY52&lt;=0)+(AY54&lt;=0),0,IF(AY53=0,AY52/AY54,AY52*(AY53/12)/(1-(1+AY53/12)^(-AY54))))</f>
        <v/>
      </c>
      <c r="AZ55" s="26">
        <f>IF((AZ52&lt;=0)+(AZ54&lt;=0),0,IF(AZ53=0,AZ52/AZ54,AZ52*(AZ53/12)/(1-(1+AZ53/12)^(-AZ54))))</f>
        <v/>
      </c>
      <c r="BA55" s="26">
        <f>IF((BA52&lt;=0)+(BA54&lt;=0),0,IF(BA53=0,BA52/BA54,BA52*(BA53/12)/(1-(1+BA53/12)^(-BA54))))</f>
        <v/>
      </c>
      <c r="BB55" s="26">
        <f>IF((BB52&lt;=0)+(BB54&lt;=0),0,IF(BB53=0,BB52/BB54,BB52*(BB53/12)/(1-(1+BB53/12)^(-BB54))))</f>
        <v/>
      </c>
      <c r="BC55" s="26">
        <f>IF((BC52&lt;=0)+(BC54&lt;=0),0,IF(BC53=0,BC52/BC54,BC52*(BC53/12)/(1-(1+BC53/12)^(-BC54))))</f>
        <v/>
      </c>
      <c r="BD55" s="26">
        <f>IF((BD52&lt;=0)+(BD54&lt;=0),0,IF(BD53=0,BD52/BD54,BD52*(BD53/12)/(1-(1+BD53/12)^(-BD54))))</f>
        <v/>
      </c>
      <c r="BE55" s="26">
        <f>IF((BE52&lt;=0)+(BE54&lt;=0),0,IF(BE53=0,BE52/BE54,BE52*(BE53/12)/(1-(1+BE53/12)^(-BE54))))</f>
        <v/>
      </c>
      <c r="BF55" s="26">
        <f>IF((BF52&lt;=0)+(BF54&lt;=0),0,IF(BF53=0,BF52/BF54,BF52*(BF53/12)/(1-(1+BF53/12)^(-BF54))))</f>
        <v/>
      </c>
      <c r="BG55" s="26">
        <f>IF((BG52&lt;=0)+(BG54&lt;=0),0,IF(BG53=0,BG52/BG54,BG52*(BG53/12)/(1-(1+BG53/12)^(-BG54))))</f>
        <v/>
      </c>
      <c r="BH55" s="26">
        <f>IF((BH52&lt;=0)+(BH54&lt;=0),0,IF(BH53=0,BH52/BH54,BH52*(BH53/12)/(1-(1+BH53/12)^(-BH54))))</f>
        <v/>
      </c>
      <c r="BI55" s="26">
        <f>IF((BI52&lt;=0)+(BI54&lt;=0),0,IF(BI53=0,BI52/BI54,BI52*(BI53/12)/(1-(1+BI53/12)^(-BI54))))</f>
        <v/>
      </c>
      <c r="BJ55" s="26">
        <f>IF((BJ52&lt;=0)+(BJ54&lt;=0),0,IF(BJ53=0,BJ52/BJ54,BJ52*(BJ53/12)/(1-(1+BJ53/12)^(-BJ54))))</f>
        <v/>
      </c>
      <c r="BK55" s="26">
        <f>IF((BK52&lt;=0)+(BK54&lt;=0),0,IF(BK53=0,BK52/BK54,BK52*(BK53/12)/(1-(1+BK53/12)^(-BK54))))</f>
        <v/>
      </c>
      <c r="BL55" s="26">
        <f>IF((BL52&lt;=0)+(BL54&lt;=0),0,IF(BL53=0,BL52/BL54,BL52*(BL53/12)/(1-(1+BL53/12)^(-BL54))))</f>
        <v/>
      </c>
      <c r="BM55" s="26">
        <f>IF((BM52&lt;=0)+(BM54&lt;=0),0,IF(BM53=0,BM52/BM54,BM52*(BM53/12)/(1-(1+BM53/12)^(-BM54))))</f>
        <v/>
      </c>
      <c r="BN55" s="26">
        <f>IF((BN52&lt;=0)+(BN54&lt;=0),0,IF(BN53=0,BN52/BN54,BN52*(BN53/12)/(1-(1+BN53/12)^(-BN54))))</f>
        <v/>
      </c>
      <c r="BO55" s="26">
        <f>IF((BO52&lt;=0)+(BO54&lt;=0),0,IF(BO53=0,BO52/BO54,BO52*(BO53/12)/(1-(1+BO53/12)^(-BO54))))</f>
        <v/>
      </c>
    </row>
    <row r="56">
      <c r="A56" s="5" t="inlineStr">
        <is>
          <t>年の返済</t>
        </is>
      </c>
      <c r="B56" s="26">
        <f>B55*MIN(12,B54)</f>
        <v/>
      </c>
      <c r="C56" s="26">
        <f>C55*MIN(12,C54)</f>
        <v/>
      </c>
      <c r="D56" s="26">
        <f>D55*MIN(12,D54)</f>
        <v/>
      </c>
      <c r="E56" s="26">
        <f>E55*MIN(12,E54)</f>
        <v/>
      </c>
      <c r="F56" s="26">
        <f>F55*MIN(12,F54)</f>
        <v/>
      </c>
      <c r="G56" s="26">
        <f>G55*MIN(12,G54)</f>
        <v/>
      </c>
      <c r="H56" s="26">
        <f>H55*MIN(12,H54)</f>
        <v/>
      </c>
      <c r="I56" s="26">
        <f>I55*MIN(12,I54)</f>
        <v/>
      </c>
      <c r="J56" s="26">
        <f>J55*MIN(12,J54)</f>
        <v/>
      </c>
      <c r="K56" s="26">
        <f>K55*MIN(12,K54)</f>
        <v/>
      </c>
      <c r="L56" s="26">
        <f>L55*MIN(12,L54)</f>
        <v/>
      </c>
      <c r="M56" s="26">
        <f>M55*MIN(12,M54)</f>
        <v/>
      </c>
      <c r="N56" s="26">
        <f>N55*MIN(12,N54)</f>
        <v/>
      </c>
      <c r="O56" s="26">
        <f>O55*MIN(12,O54)</f>
        <v/>
      </c>
      <c r="P56" s="26">
        <f>P55*MIN(12,P54)</f>
        <v/>
      </c>
      <c r="Q56" s="26">
        <f>Q55*MIN(12,Q54)</f>
        <v/>
      </c>
      <c r="R56" s="26">
        <f>R55*MIN(12,R54)</f>
        <v/>
      </c>
      <c r="S56" s="26">
        <f>S55*MIN(12,S54)</f>
        <v/>
      </c>
      <c r="T56" s="26">
        <f>T55*MIN(12,T54)</f>
        <v/>
      </c>
      <c r="U56" s="26">
        <f>U55*MIN(12,U54)</f>
        <v/>
      </c>
      <c r="V56" s="26">
        <f>V55*MIN(12,V54)</f>
        <v/>
      </c>
      <c r="W56" s="26">
        <f>W55*MIN(12,W54)</f>
        <v/>
      </c>
      <c r="X56" s="26">
        <f>X55*MIN(12,X54)</f>
        <v/>
      </c>
      <c r="Y56" s="26">
        <f>Y55*MIN(12,Y54)</f>
        <v/>
      </c>
      <c r="Z56" s="26">
        <f>Z55*MIN(12,Z54)</f>
        <v/>
      </c>
      <c r="AA56" s="26">
        <f>AA55*MIN(12,AA54)</f>
        <v/>
      </c>
      <c r="AB56" s="26">
        <f>AB55*MIN(12,AB54)</f>
        <v/>
      </c>
      <c r="AC56" s="26">
        <f>AC55*MIN(12,AC54)</f>
        <v/>
      </c>
      <c r="AD56" s="26">
        <f>AD55*MIN(12,AD54)</f>
        <v/>
      </c>
      <c r="AE56" s="26">
        <f>AE55*MIN(12,AE54)</f>
        <v/>
      </c>
      <c r="AF56" s="26">
        <f>AF55*MIN(12,AF54)</f>
        <v/>
      </c>
      <c r="AG56" s="26">
        <f>AG55*MIN(12,AG54)</f>
        <v/>
      </c>
      <c r="AH56" s="26">
        <f>AH55*MIN(12,AH54)</f>
        <v/>
      </c>
      <c r="AI56" s="26">
        <f>AI55*MIN(12,AI54)</f>
        <v/>
      </c>
      <c r="AJ56" s="26">
        <f>AJ55*MIN(12,AJ54)</f>
        <v/>
      </c>
      <c r="AK56" s="26">
        <f>AK55*MIN(12,AK54)</f>
        <v/>
      </c>
      <c r="AL56" s="26">
        <f>AL55*MIN(12,AL54)</f>
        <v/>
      </c>
      <c r="AM56" s="26">
        <f>AM55*MIN(12,AM54)</f>
        <v/>
      </c>
      <c r="AN56" s="26">
        <f>AN55*MIN(12,AN54)</f>
        <v/>
      </c>
      <c r="AO56" s="26">
        <f>AO55*MIN(12,AO54)</f>
        <v/>
      </c>
      <c r="AP56" s="26">
        <f>AP55*MIN(12,AP54)</f>
        <v/>
      </c>
      <c r="AQ56" s="26">
        <f>AQ55*MIN(12,AQ54)</f>
        <v/>
      </c>
      <c r="AR56" s="26">
        <f>AR55*MIN(12,AR54)</f>
        <v/>
      </c>
      <c r="AS56" s="26">
        <f>AS55*MIN(12,AS54)</f>
        <v/>
      </c>
      <c r="AT56" s="26">
        <f>AT55*MIN(12,AT54)</f>
        <v/>
      </c>
      <c r="AU56" s="26">
        <f>AU55*MIN(12,AU54)</f>
        <v/>
      </c>
      <c r="AV56" s="26">
        <f>AV55*MIN(12,AV54)</f>
        <v/>
      </c>
      <c r="AW56" s="26">
        <f>AW55*MIN(12,AW54)</f>
        <v/>
      </c>
      <c r="AX56" s="26">
        <f>AX55*MIN(12,AX54)</f>
        <v/>
      </c>
      <c r="AY56" s="26">
        <f>AY55*MIN(12,AY54)</f>
        <v/>
      </c>
      <c r="AZ56" s="26">
        <f>AZ55*MIN(12,AZ54)</f>
        <v/>
      </c>
      <c r="BA56" s="26">
        <f>BA55*MIN(12,BA54)</f>
        <v/>
      </c>
      <c r="BB56" s="26">
        <f>BB55*MIN(12,BB54)</f>
        <v/>
      </c>
      <c r="BC56" s="26">
        <f>BC55*MIN(12,BC54)</f>
        <v/>
      </c>
      <c r="BD56" s="26">
        <f>BD55*MIN(12,BD54)</f>
        <v/>
      </c>
      <c r="BE56" s="26">
        <f>BE55*MIN(12,BE54)</f>
        <v/>
      </c>
      <c r="BF56" s="26">
        <f>BF55*MIN(12,BF54)</f>
        <v/>
      </c>
      <c r="BG56" s="26">
        <f>BG55*MIN(12,BG54)</f>
        <v/>
      </c>
      <c r="BH56" s="26">
        <f>BH55*MIN(12,BH54)</f>
        <v/>
      </c>
      <c r="BI56" s="26">
        <f>BI55*MIN(12,BI54)</f>
        <v/>
      </c>
      <c r="BJ56" s="26">
        <f>BJ55*MIN(12,BJ54)</f>
        <v/>
      </c>
      <c r="BK56" s="26">
        <f>BK55*MIN(12,BK54)</f>
        <v/>
      </c>
      <c r="BL56" s="26">
        <f>BL55*MIN(12,BL54)</f>
        <v/>
      </c>
      <c r="BM56" s="26">
        <f>BM55*MIN(12,BM54)</f>
        <v/>
      </c>
      <c r="BN56" s="26">
        <f>BN55*MIN(12,BN54)</f>
        <v/>
      </c>
      <c r="BO56" s="26">
        <f>BO55*MIN(12,BO54)</f>
        <v/>
      </c>
    </row>
    <row r="57">
      <c r="A57" s="5" t="inlineStr">
        <is>
          <t>年末の残高</t>
        </is>
      </c>
      <c r="B57" s="26">
        <f>IF((B52&lt;=0)+(B54&lt;=12),0,IF(B53=0,B52-12*B55,B52*(1+B53/12)^12-B55*((1+B53/12)^12-1)/(B53/12)))</f>
        <v/>
      </c>
      <c r="C57" s="26">
        <f>IF((C52&lt;=0)+(C54&lt;=12),0,IF(C53=0,C52-12*C55,C52*(1+C53/12)^12-C55*((1+C53/12)^12-1)/(C53/12)))</f>
        <v/>
      </c>
      <c r="D57" s="26">
        <f>IF((D52&lt;=0)+(D54&lt;=12),0,IF(D53=0,D52-12*D55,D52*(1+D53/12)^12-D55*((1+D53/12)^12-1)/(D53/12)))</f>
        <v/>
      </c>
      <c r="E57" s="26">
        <f>IF((E52&lt;=0)+(E54&lt;=12),0,IF(E53=0,E52-12*E55,E52*(1+E53/12)^12-E55*((1+E53/12)^12-1)/(E53/12)))</f>
        <v/>
      </c>
      <c r="F57" s="26">
        <f>IF((F52&lt;=0)+(F54&lt;=12),0,IF(F53=0,F52-12*F55,F52*(1+F53/12)^12-F55*((1+F53/12)^12-1)/(F53/12)))</f>
        <v/>
      </c>
      <c r="G57" s="26">
        <f>IF((G52&lt;=0)+(G54&lt;=12),0,IF(G53=0,G52-12*G55,G52*(1+G53/12)^12-G55*((1+G53/12)^12-1)/(G53/12)))</f>
        <v/>
      </c>
      <c r="H57" s="26">
        <f>IF((H52&lt;=0)+(H54&lt;=12),0,IF(H53=0,H52-12*H55,H52*(1+H53/12)^12-H55*((1+H53/12)^12-1)/(H53/12)))</f>
        <v/>
      </c>
      <c r="I57" s="26">
        <f>IF((I52&lt;=0)+(I54&lt;=12),0,IF(I53=0,I52-12*I55,I52*(1+I53/12)^12-I55*((1+I53/12)^12-1)/(I53/12)))</f>
        <v/>
      </c>
      <c r="J57" s="26">
        <f>IF((J52&lt;=0)+(J54&lt;=12),0,IF(J53=0,J52-12*J55,J52*(1+J53/12)^12-J55*((1+J53/12)^12-1)/(J53/12)))</f>
        <v/>
      </c>
      <c r="K57" s="26">
        <f>IF((K52&lt;=0)+(K54&lt;=12),0,IF(K53=0,K52-12*K55,K52*(1+K53/12)^12-K55*((1+K53/12)^12-1)/(K53/12)))</f>
        <v/>
      </c>
      <c r="L57" s="26">
        <f>IF((L52&lt;=0)+(L54&lt;=12),0,IF(L53=0,L52-12*L55,L52*(1+L53/12)^12-L55*((1+L53/12)^12-1)/(L53/12)))</f>
        <v/>
      </c>
      <c r="M57" s="26">
        <f>IF((M52&lt;=0)+(M54&lt;=12),0,IF(M53=0,M52-12*M55,M52*(1+M53/12)^12-M55*((1+M53/12)^12-1)/(M53/12)))</f>
        <v/>
      </c>
      <c r="N57" s="26">
        <f>IF((N52&lt;=0)+(N54&lt;=12),0,IF(N53=0,N52-12*N55,N52*(1+N53/12)^12-N55*((1+N53/12)^12-1)/(N53/12)))</f>
        <v/>
      </c>
      <c r="O57" s="26">
        <f>IF((O52&lt;=0)+(O54&lt;=12),0,IF(O53=0,O52-12*O55,O52*(1+O53/12)^12-O55*((1+O53/12)^12-1)/(O53/12)))</f>
        <v/>
      </c>
      <c r="P57" s="26">
        <f>IF((P52&lt;=0)+(P54&lt;=12),0,IF(P53=0,P52-12*P55,P52*(1+P53/12)^12-P55*((1+P53/12)^12-1)/(P53/12)))</f>
        <v/>
      </c>
      <c r="Q57" s="26">
        <f>IF((Q52&lt;=0)+(Q54&lt;=12),0,IF(Q53=0,Q52-12*Q55,Q52*(1+Q53/12)^12-Q55*((1+Q53/12)^12-1)/(Q53/12)))</f>
        <v/>
      </c>
      <c r="R57" s="26">
        <f>IF((R52&lt;=0)+(R54&lt;=12),0,IF(R53=0,R52-12*R55,R52*(1+R53/12)^12-R55*((1+R53/12)^12-1)/(R53/12)))</f>
        <v/>
      </c>
      <c r="S57" s="26">
        <f>IF((S52&lt;=0)+(S54&lt;=12),0,IF(S53=0,S52-12*S55,S52*(1+S53/12)^12-S55*((1+S53/12)^12-1)/(S53/12)))</f>
        <v/>
      </c>
      <c r="T57" s="26">
        <f>IF((T52&lt;=0)+(T54&lt;=12),0,IF(T53=0,T52-12*T55,T52*(1+T53/12)^12-T55*((1+T53/12)^12-1)/(T53/12)))</f>
        <v/>
      </c>
      <c r="U57" s="26">
        <f>IF((U52&lt;=0)+(U54&lt;=12),0,IF(U53=0,U52-12*U55,U52*(1+U53/12)^12-U55*((1+U53/12)^12-1)/(U53/12)))</f>
        <v/>
      </c>
      <c r="V57" s="26">
        <f>IF((V52&lt;=0)+(V54&lt;=12),0,IF(V53=0,V52-12*V55,V52*(1+V53/12)^12-V55*((1+V53/12)^12-1)/(V53/12)))</f>
        <v/>
      </c>
      <c r="W57" s="26">
        <f>IF((W52&lt;=0)+(W54&lt;=12),0,IF(W53=0,W52-12*W55,W52*(1+W53/12)^12-W55*((1+W53/12)^12-1)/(W53/12)))</f>
        <v/>
      </c>
      <c r="X57" s="26">
        <f>IF((X52&lt;=0)+(X54&lt;=12),0,IF(X53=0,X52-12*X55,X52*(1+X53/12)^12-X55*((1+X53/12)^12-1)/(X53/12)))</f>
        <v/>
      </c>
      <c r="Y57" s="26">
        <f>IF((Y52&lt;=0)+(Y54&lt;=12),0,IF(Y53=0,Y52-12*Y55,Y52*(1+Y53/12)^12-Y55*((1+Y53/12)^12-1)/(Y53/12)))</f>
        <v/>
      </c>
      <c r="Z57" s="26">
        <f>IF((Z52&lt;=0)+(Z54&lt;=12),0,IF(Z53=0,Z52-12*Z55,Z52*(1+Z53/12)^12-Z55*((1+Z53/12)^12-1)/(Z53/12)))</f>
        <v/>
      </c>
      <c r="AA57" s="26">
        <f>IF((AA52&lt;=0)+(AA54&lt;=12),0,IF(AA53=0,AA52-12*AA55,AA52*(1+AA53/12)^12-AA55*((1+AA53/12)^12-1)/(AA53/12)))</f>
        <v/>
      </c>
      <c r="AB57" s="26">
        <f>IF((AB52&lt;=0)+(AB54&lt;=12),0,IF(AB53=0,AB52-12*AB55,AB52*(1+AB53/12)^12-AB55*((1+AB53/12)^12-1)/(AB53/12)))</f>
        <v/>
      </c>
      <c r="AC57" s="26">
        <f>IF((AC52&lt;=0)+(AC54&lt;=12),0,IF(AC53=0,AC52-12*AC55,AC52*(1+AC53/12)^12-AC55*((1+AC53/12)^12-1)/(AC53/12)))</f>
        <v/>
      </c>
      <c r="AD57" s="26">
        <f>IF((AD52&lt;=0)+(AD54&lt;=12),0,IF(AD53=0,AD52-12*AD55,AD52*(1+AD53/12)^12-AD55*((1+AD53/12)^12-1)/(AD53/12)))</f>
        <v/>
      </c>
      <c r="AE57" s="26">
        <f>IF((AE52&lt;=0)+(AE54&lt;=12),0,IF(AE53=0,AE52-12*AE55,AE52*(1+AE53/12)^12-AE55*((1+AE53/12)^12-1)/(AE53/12)))</f>
        <v/>
      </c>
      <c r="AF57" s="26">
        <f>IF((AF52&lt;=0)+(AF54&lt;=12),0,IF(AF53=0,AF52-12*AF55,AF52*(1+AF53/12)^12-AF55*((1+AF53/12)^12-1)/(AF53/12)))</f>
        <v/>
      </c>
      <c r="AG57" s="26">
        <f>IF((AG52&lt;=0)+(AG54&lt;=12),0,IF(AG53=0,AG52-12*AG55,AG52*(1+AG53/12)^12-AG55*((1+AG53/12)^12-1)/(AG53/12)))</f>
        <v/>
      </c>
      <c r="AH57" s="26">
        <f>IF((AH52&lt;=0)+(AH54&lt;=12),0,IF(AH53=0,AH52-12*AH55,AH52*(1+AH53/12)^12-AH55*((1+AH53/12)^12-1)/(AH53/12)))</f>
        <v/>
      </c>
      <c r="AI57" s="26">
        <f>IF((AI52&lt;=0)+(AI54&lt;=12),0,IF(AI53=0,AI52-12*AI55,AI52*(1+AI53/12)^12-AI55*((1+AI53/12)^12-1)/(AI53/12)))</f>
        <v/>
      </c>
      <c r="AJ57" s="26">
        <f>IF((AJ52&lt;=0)+(AJ54&lt;=12),0,IF(AJ53=0,AJ52-12*AJ55,AJ52*(1+AJ53/12)^12-AJ55*((1+AJ53/12)^12-1)/(AJ53/12)))</f>
        <v/>
      </c>
      <c r="AK57" s="26">
        <f>IF((AK52&lt;=0)+(AK54&lt;=12),0,IF(AK53=0,AK52-12*AK55,AK52*(1+AK53/12)^12-AK55*((1+AK53/12)^12-1)/(AK53/12)))</f>
        <v/>
      </c>
      <c r="AL57" s="26">
        <f>IF((AL52&lt;=0)+(AL54&lt;=12),0,IF(AL53=0,AL52-12*AL55,AL52*(1+AL53/12)^12-AL55*((1+AL53/12)^12-1)/(AL53/12)))</f>
        <v/>
      </c>
      <c r="AM57" s="26">
        <f>IF((AM52&lt;=0)+(AM54&lt;=12),0,IF(AM53=0,AM52-12*AM55,AM52*(1+AM53/12)^12-AM55*((1+AM53/12)^12-1)/(AM53/12)))</f>
        <v/>
      </c>
      <c r="AN57" s="26">
        <f>IF((AN52&lt;=0)+(AN54&lt;=12),0,IF(AN53=0,AN52-12*AN55,AN52*(1+AN53/12)^12-AN55*((1+AN53/12)^12-1)/(AN53/12)))</f>
        <v/>
      </c>
      <c r="AO57" s="26">
        <f>IF((AO52&lt;=0)+(AO54&lt;=12),0,IF(AO53=0,AO52-12*AO55,AO52*(1+AO53/12)^12-AO55*((1+AO53/12)^12-1)/(AO53/12)))</f>
        <v/>
      </c>
      <c r="AP57" s="26">
        <f>IF((AP52&lt;=0)+(AP54&lt;=12),0,IF(AP53=0,AP52-12*AP55,AP52*(1+AP53/12)^12-AP55*((1+AP53/12)^12-1)/(AP53/12)))</f>
        <v/>
      </c>
      <c r="AQ57" s="26">
        <f>IF((AQ52&lt;=0)+(AQ54&lt;=12),0,IF(AQ53=0,AQ52-12*AQ55,AQ52*(1+AQ53/12)^12-AQ55*((1+AQ53/12)^12-1)/(AQ53/12)))</f>
        <v/>
      </c>
      <c r="AR57" s="26">
        <f>IF((AR52&lt;=0)+(AR54&lt;=12),0,IF(AR53=0,AR52-12*AR55,AR52*(1+AR53/12)^12-AR55*((1+AR53/12)^12-1)/(AR53/12)))</f>
        <v/>
      </c>
      <c r="AS57" s="26">
        <f>IF((AS52&lt;=0)+(AS54&lt;=12),0,IF(AS53=0,AS52-12*AS55,AS52*(1+AS53/12)^12-AS55*((1+AS53/12)^12-1)/(AS53/12)))</f>
        <v/>
      </c>
      <c r="AT57" s="26">
        <f>IF((AT52&lt;=0)+(AT54&lt;=12),0,IF(AT53=0,AT52-12*AT55,AT52*(1+AT53/12)^12-AT55*((1+AT53/12)^12-1)/(AT53/12)))</f>
        <v/>
      </c>
      <c r="AU57" s="26">
        <f>IF((AU52&lt;=0)+(AU54&lt;=12),0,IF(AU53=0,AU52-12*AU55,AU52*(1+AU53/12)^12-AU55*((1+AU53/12)^12-1)/(AU53/12)))</f>
        <v/>
      </c>
      <c r="AV57" s="26">
        <f>IF((AV52&lt;=0)+(AV54&lt;=12),0,IF(AV53=0,AV52-12*AV55,AV52*(1+AV53/12)^12-AV55*((1+AV53/12)^12-1)/(AV53/12)))</f>
        <v/>
      </c>
      <c r="AW57" s="26">
        <f>IF((AW52&lt;=0)+(AW54&lt;=12),0,IF(AW53=0,AW52-12*AW55,AW52*(1+AW53/12)^12-AW55*((1+AW53/12)^12-1)/(AW53/12)))</f>
        <v/>
      </c>
      <c r="AX57" s="26">
        <f>IF((AX52&lt;=0)+(AX54&lt;=12),0,IF(AX53=0,AX52-12*AX55,AX52*(1+AX53/12)^12-AX55*((1+AX53/12)^12-1)/(AX53/12)))</f>
        <v/>
      </c>
      <c r="AY57" s="26">
        <f>IF((AY52&lt;=0)+(AY54&lt;=12),0,IF(AY53=0,AY52-12*AY55,AY52*(1+AY53/12)^12-AY55*((1+AY53/12)^12-1)/(AY53/12)))</f>
        <v/>
      </c>
      <c r="AZ57" s="26">
        <f>IF((AZ52&lt;=0)+(AZ54&lt;=12),0,IF(AZ53=0,AZ52-12*AZ55,AZ52*(1+AZ53/12)^12-AZ55*((1+AZ53/12)^12-1)/(AZ53/12)))</f>
        <v/>
      </c>
      <c r="BA57" s="26">
        <f>IF((BA52&lt;=0)+(BA54&lt;=12),0,IF(BA53=0,BA52-12*BA55,BA52*(1+BA53/12)^12-BA55*((1+BA53/12)^12-1)/(BA53/12)))</f>
        <v/>
      </c>
      <c r="BB57" s="26">
        <f>IF((BB52&lt;=0)+(BB54&lt;=12),0,IF(BB53=0,BB52-12*BB55,BB52*(1+BB53/12)^12-BB55*((1+BB53/12)^12-1)/(BB53/12)))</f>
        <v/>
      </c>
      <c r="BC57" s="26">
        <f>IF((BC52&lt;=0)+(BC54&lt;=12),0,IF(BC53=0,BC52-12*BC55,BC52*(1+BC53/12)^12-BC55*((1+BC53/12)^12-1)/(BC53/12)))</f>
        <v/>
      </c>
      <c r="BD57" s="26">
        <f>IF((BD52&lt;=0)+(BD54&lt;=12),0,IF(BD53=0,BD52-12*BD55,BD52*(1+BD53/12)^12-BD55*((1+BD53/12)^12-1)/(BD53/12)))</f>
        <v/>
      </c>
      <c r="BE57" s="26">
        <f>IF((BE52&lt;=0)+(BE54&lt;=12),0,IF(BE53=0,BE52-12*BE55,BE52*(1+BE53/12)^12-BE55*((1+BE53/12)^12-1)/(BE53/12)))</f>
        <v/>
      </c>
      <c r="BF57" s="26">
        <f>IF((BF52&lt;=0)+(BF54&lt;=12),0,IF(BF53=0,BF52-12*BF55,BF52*(1+BF53/12)^12-BF55*((1+BF53/12)^12-1)/(BF53/12)))</f>
        <v/>
      </c>
      <c r="BG57" s="26">
        <f>IF((BG52&lt;=0)+(BG54&lt;=12),0,IF(BG53=0,BG52-12*BG55,BG52*(1+BG53/12)^12-BG55*((1+BG53/12)^12-1)/(BG53/12)))</f>
        <v/>
      </c>
      <c r="BH57" s="26">
        <f>IF((BH52&lt;=0)+(BH54&lt;=12),0,IF(BH53=0,BH52-12*BH55,BH52*(1+BH53/12)^12-BH55*((1+BH53/12)^12-1)/(BH53/12)))</f>
        <v/>
      </c>
      <c r="BI57" s="26">
        <f>IF((BI52&lt;=0)+(BI54&lt;=12),0,IF(BI53=0,BI52-12*BI55,BI52*(1+BI53/12)^12-BI55*((1+BI53/12)^12-1)/(BI53/12)))</f>
        <v/>
      </c>
      <c r="BJ57" s="26">
        <f>IF((BJ52&lt;=0)+(BJ54&lt;=12),0,IF(BJ53=0,BJ52-12*BJ55,BJ52*(1+BJ53/12)^12-BJ55*((1+BJ53/12)^12-1)/(BJ53/12)))</f>
        <v/>
      </c>
      <c r="BK57" s="26">
        <f>IF((BK52&lt;=0)+(BK54&lt;=12),0,IF(BK53=0,BK52-12*BK55,BK52*(1+BK53/12)^12-BK55*((1+BK53/12)^12-1)/(BK53/12)))</f>
        <v/>
      </c>
      <c r="BL57" s="26">
        <f>IF((BL52&lt;=0)+(BL54&lt;=12),0,IF(BL53=0,BL52-12*BL55,BL52*(1+BL53/12)^12-BL55*((1+BL53/12)^12-1)/(BL53/12)))</f>
        <v/>
      </c>
      <c r="BM57" s="26">
        <f>IF((BM52&lt;=0)+(BM54&lt;=12),0,IF(BM53=0,BM52-12*BM55,BM52*(1+BM53/12)^12-BM55*((1+BM53/12)^12-1)/(BM53/12)))</f>
        <v/>
      </c>
      <c r="BN57" s="26">
        <f>IF((BN52&lt;=0)+(BN54&lt;=12),0,IF(BN53=0,BN52-12*BN55,BN52*(1+BN53/12)^12-BN55*((1+BN53/12)^12-1)/(BN53/12)))</f>
        <v/>
      </c>
      <c r="BO57" s="26">
        <f>IF((BO52&lt;=0)+(BO54&lt;=12),0,IF(BO53=0,BO52-12*BO55,BO52*(1+BO53/12)^12-BO55*((1+BO53/12)^12-1)/(BO53/12)))</f>
        <v/>
      </c>
    </row>
    <row r="58">
      <c r="A58" s="3" t="inlineStr">
        <is>
          <t>■ その他の収入（5行）</t>
        </is>
      </c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  <c r="P58" s="10" t="n"/>
      <c r="Q58" s="10" t="n"/>
      <c r="R58" s="10" t="n"/>
      <c r="S58" s="10" t="n"/>
      <c r="T58" s="10" t="n"/>
      <c r="U58" s="10" t="n"/>
      <c r="V58" s="10" t="n"/>
      <c r="W58" s="10" t="n"/>
      <c r="X58" s="10" t="n"/>
      <c r="Y58" s="10" t="n"/>
      <c r="Z58" s="10" t="n"/>
      <c r="AA58" s="10" t="n"/>
      <c r="AB58" s="10" t="n"/>
      <c r="AC58" s="10" t="n"/>
      <c r="AD58" s="10" t="n"/>
      <c r="AE58" s="10" t="n"/>
      <c r="AF58" s="10" t="n"/>
      <c r="AG58" s="10" t="n"/>
      <c r="AH58" s="10" t="n"/>
      <c r="AI58" s="10" t="n"/>
      <c r="AJ58" s="10" t="n"/>
      <c r="AK58" s="10" t="n"/>
      <c r="AL58" s="10" t="n"/>
      <c r="AM58" s="10" t="n"/>
      <c r="AN58" s="10" t="n"/>
      <c r="AO58" s="10" t="n"/>
      <c r="AP58" s="10" t="n"/>
      <c r="AQ58" s="10" t="n"/>
      <c r="AR58" s="10" t="n"/>
      <c r="AS58" s="10" t="n"/>
      <c r="AT58" s="10" t="n"/>
      <c r="AU58" s="10" t="n"/>
      <c r="AV58" s="10" t="n"/>
      <c r="AW58" s="10" t="n"/>
      <c r="AX58" s="10" t="n"/>
      <c r="AY58" s="10" t="n"/>
      <c r="AZ58" s="10" t="n"/>
      <c r="BA58" s="10" t="n"/>
      <c r="BB58" s="10" t="n"/>
      <c r="BC58" s="10" t="n"/>
      <c r="BD58" s="10" t="n"/>
      <c r="BE58" s="10" t="n"/>
      <c r="BF58" s="10" t="n"/>
      <c r="BG58" s="10" t="n"/>
      <c r="BH58" s="10" t="n"/>
      <c r="BI58" s="10" t="n"/>
      <c r="BJ58" s="10" t="n"/>
      <c r="BK58" s="10" t="n"/>
      <c r="BL58" s="10" t="n"/>
      <c r="BM58" s="10" t="n"/>
      <c r="BN58" s="10" t="n"/>
      <c r="BO58" s="10" t="n"/>
    </row>
    <row r="59">
      <c r="A59" s="5" t="inlineStr">
        <is>
          <t>その他の収入 1</t>
        </is>
      </c>
      <c r="B59" s="27">
        <f>IF(('入力'!$C107="")+('入力'!$B107=""),0,IF((B$1&gt;='入力'!$B107)*(B$1&lt;=IF('入力'!$E107="",IF('入力'!$D107="",'入力'!$B107,9999),'入力'!$E107))*(ROUND((B$1-'入力'!$B107)/IF('入力'!$D107="",1000,'入力'!$D107),0)*IF('入力'!$D107="",1000,'入力'!$D107)=(B$1-'入力'!$B107)),'入力'!$C107,0))</f>
        <v/>
      </c>
      <c r="C59" s="27">
        <f>IF(('入力'!$C107="")+('入力'!$B107=""),0,IF((C$1&gt;='入力'!$B107)*(C$1&lt;=IF('入力'!$E107="",IF('入力'!$D107="",'入力'!$B107,9999),'入力'!$E107))*(ROUND((C$1-'入力'!$B107)/IF('入力'!$D107="",1000,'入力'!$D107),0)*IF('入力'!$D107="",1000,'入力'!$D107)=(C$1-'入力'!$B107)),'入力'!$C107,0))</f>
        <v/>
      </c>
      <c r="D59" s="27">
        <f>IF(('入力'!$C107="")+('入力'!$B107=""),0,IF((D$1&gt;='入力'!$B107)*(D$1&lt;=IF('入力'!$E107="",IF('入力'!$D107="",'入力'!$B107,9999),'入力'!$E107))*(ROUND((D$1-'入力'!$B107)/IF('入力'!$D107="",1000,'入力'!$D107),0)*IF('入力'!$D107="",1000,'入力'!$D107)=(D$1-'入力'!$B107)),'入力'!$C107,0))</f>
        <v/>
      </c>
      <c r="E59" s="27">
        <f>IF(('入力'!$C107="")+('入力'!$B107=""),0,IF((E$1&gt;='入力'!$B107)*(E$1&lt;=IF('入力'!$E107="",IF('入力'!$D107="",'入力'!$B107,9999),'入力'!$E107))*(ROUND((E$1-'入力'!$B107)/IF('入力'!$D107="",1000,'入力'!$D107),0)*IF('入力'!$D107="",1000,'入力'!$D107)=(E$1-'入力'!$B107)),'入力'!$C107,0))</f>
        <v/>
      </c>
      <c r="F59" s="27">
        <f>IF(('入力'!$C107="")+('入力'!$B107=""),0,IF((F$1&gt;='入力'!$B107)*(F$1&lt;=IF('入力'!$E107="",IF('入力'!$D107="",'入力'!$B107,9999),'入力'!$E107))*(ROUND((F$1-'入力'!$B107)/IF('入力'!$D107="",1000,'入力'!$D107),0)*IF('入力'!$D107="",1000,'入力'!$D107)=(F$1-'入力'!$B107)),'入力'!$C107,0))</f>
        <v/>
      </c>
      <c r="G59" s="27">
        <f>IF(('入力'!$C107="")+('入力'!$B107=""),0,IF((G$1&gt;='入力'!$B107)*(G$1&lt;=IF('入力'!$E107="",IF('入力'!$D107="",'入力'!$B107,9999),'入力'!$E107))*(ROUND((G$1-'入力'!$B107)/IF('入力'!$D107="",1000,'入力'!$D107),0)*IF('入力'!$D107="",1000,'入力'!$D107)=(G$1-'入力'!$B107)),'入力'!$C107,0))</f>
        <v/>
      </c>
      <c r="H59" s="27">
        <f>IF(('入力'!$C107="")+('入力'!$B107=""),0,IF((H$1&gt;='入力'!$B107)*(H$1&lt;=IF('入力'!$E107="",IF('入力'!$D107="",'入力'!$B107,9999),'入力'!$E107))*(ROUND((H$1-'入力'!$B107)/IF('入力'!$D107="",1000,'入力'!$D107),0)*IF('入力'!$D107="",1000,'入力'!$D107)=(H$1-'入力'!$B107)),'入力'!$C107,0))</f>
        <v/>
      </c>
      <c r="I59" s="27">
        <f>IF(('入力'!$C107="")+('入力'!$B107=""),0,IF((I$1&gt;='入力'!$B107)*(I$1&lt;=IF('入力'!$E107="",IF('入力'!$D107="",'入力'!$B107,9999),'入力'!$E107))*(ROUND((I$1-'入力'!$B107)/IF('入力'!$D107="",1000,'入力'!$D107),0)*IF('入力'!$D107="",1000,'入力'!$D107)=(I$1-'入力'!$B107)),'入力'!$C107,0))</f>
        <v/>
      </c>
      <c r="J59" s="27">
        <f>IF(('入力'!$C107="")+('入力'!$B107=""),0,IF((J$1&gt;='入力'!$B107)*(J$1&lt;=IF('入力'!$E107="",IF('入力'!$D107="",'入力'!$B107,9999),'入力'!$E107))*(ROUND((J$1-'入力'!$B107)/IF('入力'!$D107="",1000,'入力'!$D107),0)*IF('入力'!$D107="",1000,'入力'!$D107)=(J$1-'入力'!$B107)),'入力'!$C107,0))</f>
        <v/>
      </c>
      <c r="K59" s="27">
        <f>IF(('入力'!$C107="")+('入力'!$B107=""),0,IF((K$1&gt;='入力'!$B107)*(K$1&lt;=IF('入力'!$E107="",IF('入力'!$D107="",'入力'!$B107,9999),'入力'!$E107))*(ROUND((K$1-'入力'!$B107)/IF('入力'!$D107="",1000,'入力'!$D107),0)*IF('入力'!$D107="",1000,'入力'!$D107)=(K$1-'入力'!$B107)),'入力'!$C107,0))</f>
        <v/>
      </c>
      <c r="L59" s="27">
        <f>IF(('入力'!$C107="")+('入力'!$B107=""),0,IF((L$1&gt;='入力'!$B107)*(L$1&lt;=IF('入力'!$E107="",IF('入力'!$D107="",'入力'!$B107,9999),'入力'!$E107))*(ROUND((L$1-'入力'!$B107)/IF('入力'!$D107="",1000,'入力'!$D107),0)*IF('入力'!$D107="",1000,'入力'!$D107)=(L$1-'入力'!$B107)),'入力'!$C107,0))</f>
        <v/>
      </c>
      <c r="M59" s="27">
        <f>IF(('入力'!$C107="")+('入力'!$B107=""),0,IF((M$1&gt;='入力'!$B107)*(M$1&lt;=IF('入力'!$E107="",IF('入力'!$D107="",'入力'!$B107,9999),'入力'!$E107))*(ROUND((M$1-'入力'!$B107)/IF('入力'!$D107="",1000,'入力'!$D107),0)*IF('入力'!$D107="",1000,'入力'!$D107)=(M$1-'入力'!$B107)),'入力'!$C107,0))</f>
        <v/>
      </c>
      <c r="N59" s="27">
        <f>IF(('入力'!$C107="")+('入力'!$B107=""),0,IF((N$1&gt;='入力'!$B107)*(N$1&lt;=IF('入力'!$E107="",IF('入力'!$D107="",'入力'!$B107,9999),'入力'!$E107))*(ROUND((N$1-'入力'!$B107)/IF('入力'!$D107="",1000,'入力'!$D107),0)*IF('入力'!$D107="",1000,'入力'!$D107)=(N$1-'入力'!$B107)),'入力'!$C107,0))</f>
        <v/>
      </c>
      <c r="O59" s="27">
        <f>IF(('入力'!$C107="")+('入力'!$B107=""),0,IF((O$1&gt;='入力'!$B107)*(O$1&lt;=IF('入力'!$E107="",IF('入力'!$D107="",'入力'!$B107,9999),'入力'!$E107))*(ROUND((O$1-'入力'!$B107)/IF('入力'!$D107="",1000,'入力'!$D107),0)*IF('入力'!$D107="",1000,'入力'!$D107)=(O$1-'入力'!$B107)),'入力'!$C107,0))</f>
        <v/>
      </c>
      <c r="P59" s="27">
        <f>IF(('入力'!$C107="")+('入力'!$B107=""),0,IF((P$1&gt;='入力'!$B107)*(P$1&lt;=IF('入力'!$E107="",IF('入力'!$D107="",'入力'!$B107,9999),'入力'!$E107))*(ROUND((P$1-'入力'!$B107)/IF('入力'!$D107="",1000,'入力'!$D107),0)*IF('入力'!$D107="",1000,'入力'!$D107)=(P$1-'入力'!$B107)),'入力'!$C107,0))</f>
        <v/>
      </c>
      <c r="Q59" s="27">
        <f>IF(('入力'!$C107="")+('入力'!$B107=""),0,IF((Q$1&gt;='入力'!$B107)*(Q$1&lt;=IF('入力'!$E107="",IF('入力'!$D107="",'入力'!$B107,9999),'入力'!$E107))*(ROUND((Q$1-'入力'!$B107)/IF('入力'!$D107="",1000,'入力'!$D107),0)*IF('入力'!$D107="",1000,'入力'!$D107)=(Q$1-'入力'!$B107)),'入力'!$C107,0))</f>
        <v/>
      </c>
      <c r="R59" s="27">
        <f>IF(('入力'!$C107="")+('入力'!$B107=""),0,IF((R$1&gt;='入力'!$B107)*(R$1&lt;=IF('入力'!$E107="",IF('入力'!$D107="",'入力'!$B107,9999),'入力'!$E107))*(ROUND((R$1-'入力'!$B107)/IF('入力'!$D107="",1000,'入力'!$D107),0)*IF('入力'!$D107="",1000,'入力'!$D107)=(R$1-'入力'!$B107)),'入力'!$C107,0))</f>
        <v/>
      </c>
      <c r="S59" s="27">
        <f>IF(('入力'!$C107="")+('入力'!$B107=""),0,IF((S$1&gt;='入力'!$B107)*(S$1&lt;=IF('入力'!$E107="",IF('入力'!$D107="",'入力'!$B107,9999),'入力'!$E107))*(ROUND((S$1-'入力'!$B107)/IF('入力'!$D107="",1000,'入力'!$D107),0)*IF('入力'!$D107="",1000,'入力'!$D107)=(S$1-'入力'!$B107)),'入力'!$C107,0))</f>
        <v/>
      </c>
      <c r="T59" s="27">
        <f>IF(('入力'!$C107="")+('入力'!$B107=""),0,IF((T$1&gt;='入力'!$B107)*(T$1&lt;=IF('入力'!$E107="",IF('入力'!$D107="",'入力'!$B107,9999),'入力'!$E107))*(ROUND((T$1-'入力'!$B107)/IF('入力'!$D107="",1000,'入力'!$D107),0)*IF('入力'!$D107="",1000,'入力'!$D107)=(T$1-'入力'!$B107)),'入力'!$C107,0))</f>
        <v/>
      </c>
      <c r="U59" s="27">
        <f>IF(('入力'!$C107="")+('入力'!$B107=""),0,IF((U$1&gt;='入力'!$B107)*(U$1&lt;=IF('入力'!$E107="",IF('入力'!$D107="",'入力'!$B107,9999),'入力'!$E107))*(ROUND((U$1-'入力'!$B107)/IF('入力'!$D107="",1000,'入力'!$D107),0)*IF('入力'!$D107="",1000,'入力'!$D107)=(U$1-'入力'!$B107)),'入力'!$C107,0))</f>
        <v/>
      </c>
      <c r="V59" s="27">
        <f>IF(('入力'!$C107="")+('入力'!$B107=""),0,IF((V$1&gt;='入力'!$B107)*(V$1&lt;=IF('入力'!$E107="",IF('入力'!$D107="",'入力'!$B107,9999),'入力'!$E107))*(ROUND((V$1-'入力'!$B107)/IF('入力'!$D107="",1000,'入力'!$D107),0)*IF('入力'!$D107="",1000,'入力'!$D107)=(V$1-'入力'!$B107)),'入力'!$C107,0))</f>
        <v/>
      </c>
      <c r="W59" s="27">
        <f>IF(('入力'!$C107="")+('入力'!$B107=""),0,IF((W$1&gt;='入力'!$B107)*(W$1&lt;=IF('入力'!$E107="",IF('入力'!$D107="",'入力'!$B107,9999),'入力'!$E107))*(ROUND((W$1-'入力'!$B107)/IF('入力'!$D107="",1000,'入力'!$D107),0)*IF('入力'!$D107="",1000,'入力'!$D107)=(W$1-'入力'!$B107)),'入力'!$C107,0))</f>
        <v/>
      </c>
      <c r="X59" s="27">
        <f>IF(('入力'!$C107="")+('入力'!$B107=""),0,IF((X$1&gt;='入力'!$B107)*(X$1&lt;=IF('入力'!$E107="",IF('入力'!$D107="",'入力'!$B107,9999),'入力'!$E107))*(ROUND((X$1-'入力'!$B107)/IF('入力'!$D107="",1000,'入力'!$D107),0)*IF('入力'!$D107="",1000,'入力'!$D107)=(X$1-'入力'!$B107)),'入力'!$C107,0))</f>
        <v/>
      </c>
      <c r="Y59" s="27">
        <f>IF(('入力'!$C107="")+('入力'!$B107=""),0,IF((Y$1&gt;='入力'!$B107)*(Y$1&lt;=IF('入力'!$E107="",IF('入力'!$D107="",'入力'!$B107,9999),'入力'!$E107))*(ROUND((Y$1-'入力'!$B107)/IF('入力'!$D107="",1000,'入力'!$D107),0)*IF('入力'!$D107="",1000,'入力'!$D107)=(Y$1-'入力'!$B107)),'入力'!$C107,0))</f>
        <v/>
      </c>
      <c r="Z59" s="27">
        <f>IF(('入力'!$C107="")+('入力'!$B107=""),0,IF((Z$1&gt;='入力'!$B107)*(Z$1&lt;=IF('入力'!$E107="",IF('入力'!$D107="",'入力'!$B107,9999),'入力'!$E107))*(ROUND((Z$1-'入力'!$B107)/IF('入力'!$D107="",1000,'入力'!$D107),0)*IF('入力'!$D107="",1000,'入力'!$D107)=(Z$1-'入力'!$B107)),'入力'!$C107,0))</f>
        <v/>
      </c>
      <c r="AA59" s="27">
        <f>IF(('入力'!$C107="")+('入力'!$B107=""),0,IF((AA$1&gt;='入力'!$B107)*(AA$1&lt;=IF('入力'!$E107="",IF('入力'!$D107="",'入力'!$B107,9999),'入力'!$E107))*(ROUND((AA$1-'入力'!$B107)/IF('入力'!$D107="",1000,'入力'!$D107),0)*IF('入力'!$D107="",1000,'入力'!$D107)=(AA$1-'入力'!$B107)),'入力'!$C107,0))</f>
        <v/>
      </c>
      <c r="AB59" s="27">
        <f>IF(('入力'!$C107="")+('入力'!$B107=""),0,IF((AB$1&gt;='入力'!$B107)*(AB$1&lt;=IF('入力'!$E107="",IF('入力'!$D107="",'入力'!$B107,9999),'入力'!$E107))*(ROUND((AB$1-'入力'!$B107)/IF('入力'!$D107="",1000,'入力'!$D107),0)*IF('入力'!$D107="",1000,'入力'!$D107)=(AB$1-'入力'!$B107)),'入力'!$C107,0))</f>
        <v/>
      </c>
      <c r="AC59" s="27">
        <f>IF(('入力'!$C107="")+('入力'!$B107=""),0,IF((AC$1&gt;='入力'!$B107)*(AC$1&lt;=IF('入力'!$E107="",IF('入力'!$D107="",'入力'!$B107,9999),'入力'!$E107))*(ROUND((AC$1-'入力'!$B107)/IF('入力'!$D107="",1000,'入力'!$D107),0)*IF('入力'!$D107="",1000,'入力'!$D107)=(AC$1-'入力'!$B107)),'入力'!$C107,0))</f>
        <v/>
      </c>
      <c r="AD59" s="27">
        <f>IF(('入力'!$C107="")+('入力'!$B107=""),0,IF((AD$1&gt;='入力'!$B107)*(AD$1&lt;=IF('入力'!$E107="",IF('入力'!$D107="",'入力'!$B107,9999),'入力'!$E107))*(ROUND((AD$1-'入力'!$B107)/IF('入力'!$D107="",1000,'入力'!$D107),0)*IF('入力'!$D107="",1000,'入力'!$D107)=(AD$1-'入力'!$B107)),'入力'!$C107,0))</f>
        <v/>
      </c>
      <c r="AE59" s="27">
        <f>IF(('入力'!$C107="")+('入力'!$B107=""),0,IF((AE$1&gt;='入力'!$B107)*(AE$1&lt;=IF('入力'!$E107="",IF('入力'!$D107="",'入力'!$B107,9999),'入力'!$E107))*(ROUND((AE$1-'入力'!$B107)/IF('入力'!$D107="",1000,'入力'!$D107),0)*IF('入力'!$D107="",1000,'入力'!$D107)=(AE$1-'入力'!$B107)),'入力'!$C107,0))</f>
        <v/>
      </c>
      <c r="AF59" s="27">
        <f>IF(('入力'!$C107="")+('入力'!$B107=""),0,IF((AF$1&gt;='入力'!$B107)*(AF$1&lt;=IF('入力'!$E107="",IF('入力'!$D107="",'入力'!$B107,9999),'入力'!$E107))*(ROUND((AF$1-'入力'!$B107)/IF('入力'!$D107="",1000,'入力'!$D107),0)*IF('入力'!$D107="",1000,'入力'!$D107)=(AF$1-'入力'!$B107)),'入力'!$C107,0))</f>
        <v/>
      </c>
      <c r="AG59" s="27">
        <f>IF(('入力'!$C107="")+('入力'!$B107=""),0,IF((AG$1&gt;='入力'!$B107)*(AG$1&lt;=IF('入力'!$E107="",IF('入力'!$D107="",'入力'!$B107,9999),'入力'!$E107))*(ROUND((AG$1-'入力'!$B107)/IF('入力'!$D107="",1000,'入力'!$D107),0)*IF('入力'!$D107="",1000,'入力'!$D107)=(AG$1-'入力'!$B107)),'入力'!$C107,0))</f>
        <v/>
      </c>
      <c r="AH59" s="27">
        <f>IF(('入力'!$C107="")+('入力'!$B107=""),0,IF((AH$1&gt;='入力'!$B107)*(AH$1&lt;=IF('入力'!$E107="",IF('入力'!$D107="",'入力'!$B107,9999),'入力'!$E107))*(ROUND((AH$1-'入力'!$B107)/IF('入力'!$D107="",1000,'入力'!$D107),0)*IF('入力'!$D107="",1000,'入力'!$D107)=(AH$1-'入力'!$B107)),'入力'!$C107,0))</f>
        <v/>
      </c>
      <c r="AI59" s="27">
        <f>IF(('入力'!$C107="")+('入力'!$B107=""),0,IF((AI$1&gt;='入力'!$B107)*(AI$1&lt;=IF('入力'!$E107="",IF('入力'!$D107="",'入力'!$B107,9999),'入力'!$E107))*(ROUND((AI$1-'入力'!$B107)/IF('入力'!$D107="",1000,'入力'!$D107),0)*IF('入力'!$D107="",1000,'入力'!$D107)=(AI$1-'入力'!$B107)),'入力'!$C107,0))</f>
        <v/>
      </c>
      <c r="AJ59" s="27">
        <f>IF(('入力'!$C107="")+('入力'!$B107=""),0,IF((AJ$1&gt;='入力'!$B107)*(AJ$1&lt;=IF('入力'!$E107="",IF('入力'!$D107="",'入力'!$B107,9999),'入力'!$E107))*(ROUND((AJ$1-'入力'!$B107)/IF('入力'!$D107="",1000,'入力'!$D107),0)*IF('入力'!$D107="",1000,'入力'!$D107)=(AJ$1-'入力'!$B107)),'入力'!$C107,0))</f>
        <v/>
      </c>
      <c r="AK59" s="27">
        <f>IF(('入力'!$C107="")+('入力'!$B107=""),0,IF((AK$1&gt;='入力'!$B107)*(AK$1&lt;=IF('入力'!$E107="",IF('入力'!$D107="",'入力'!$B107,9999),'入力'!$E107))*(ROUND((AK$1-'入力'!$B107)/IF('入力'!$D107="",1000,'入力'!$D107),0)*IF('入力'!$D107="",1000,'入力'!$D107)=(AK$1-'入力'!$B107)),'入力'!$C107,0))</f>
        <v/>
      </c>
      <c r="AL59" s="27">
        <f>IF(('入力'!$C107="")+('入力'!$B107=""),0,IF((AL$1&gt;='入力'!$B107)*(AL$1&lt;=IF('入力'!$E107="",IF('入力'!$D107="",'入力'!$B107,9999),'入力'!$E107))*(ROUND((AL$1-'入力'!$B107)/IF('入力'!$D107="",1000,'入力'!$D107),0)*IF('入力'!$D107="",1000,'入力'!$D107)=(AL$1-'入力'!$B107)),'入力'!$C107,0))</f>
        <v/>
      </c>
      <c r="AM59" s="27">
        <f>IF(('入力'!$C107="")+('入力'!$B107=""),0,IF((AM$1&gt;='入力'!$B107)*(AM$1&lt;=IF('入力'!$E107="",IF('入力'!$D107="",'入力'!$B107,9999),'入力'!$E107))*(ROUND((AM$1-'入力'!$B107)/IF('入力'!$D107="",1000,'入力'!$D107),0)*IF('入力'!$D107="",1000,'入力'!$D107)=(AM$1-'入力'!$B107)),'入力'!$C107,0))</f>
        <v/>
      </c>
      <c r="AN59" s="27">
        <f>IF(('入力'!$C107="")+('入力'!$B107=""),0,IF((AN$1&gt;='入力'!$B107)*(AN$1&lt;=IF('入力'!$E107="",IF('入力'!$D107="",'入力'!$B107,9999),'入力'!$E107))*(ROUND((AN$1-'入力'!$B107)/IF('入力'!$D107="",1000,'入力'!$D107),0)*IF('入力'!$D107="",1000,'入力'!$D107)=(AN$1-'入力'!$B107)),'入力'!$C107,0))</f>
        <v/>
      </c>
      <c r="AO59" s="27">
        <f>IF(('入力'!$C107="")+('入力'!$B107=""),0,IF((AO$1&gt;='入力'!$B107)*(AO$1&lt;=IF('入力'!$E107="",IF('入力'!$D107="",'入力'!$B107,9999),'入力'!$E107))*(ROUND((AO$1-'入力'!$B107)/IF('入力'!$D107="",1000,'入力'!$D107),0)*IF('入力'!$D107="",1000,'入力'!$D107)=(AO$1-'入力'!$B107)),'入力'!$C107,0))</f>
        <v/>
      </c>
      <c r="AP59" s="27">
        <f>IF(('入力'!$C107="")+('入力'!$B107=""),0,IF((AP$1&gt;='入力'!$B107)*(AP$1&lt;=IF('入力'!$E107="",IF('入力'!$D107="",'入力'!$B107,9999),'入力'!$E107))*(ROUND((AP$1-'入力'!$B107)/IF('入力'!$D107="",1000,'入力'!$D107),0)*IF('入力'!$D107="",1000,'入力'!$D107)=(AP$1-'入力'!$B107)),'入力'!$C107,0))</f>
        <v/>
      </c>
      <c r="AQ59" s="27">
        <f>IF(('入力'!$C107="")+('入力'!$B107=""),0,IF((AQ$1&gt;='入力'!$B107)*(AQ$1&lt;=IF('入力'!$E107="",IF('入力'!$D107="",'入力'!$B107,9999),'入力'!$E107))*(ROUND((AQ$1-'入力'!$B107)/IF('入力'!$D107="",1000,'入力'!$D107),0)*IF('入力'!$D107="",1000,'入力'!$D107)=(AQ$1-'入力'!$B107)),'入力'!$C107,0))</f>
        <v/>
      </c>
      <c r="AR59" s="27">
        <f>IF(('入力'!$C107="")+('入力'!$B107=""),0,IF((AR$1&gt;='入力'!$B107)*(AR$1&lt;=IF('入力'!$E107="",IF('入力'!$D107="",'入力'!$B107,9999),'入力'!$E107))*(ROUND((AR$1-'入力'!$B107)/IF('入力'!$D107="",1000,'入力'!$D107),0)*IF('入力'!$D107="",1000,'入力'!$D107)=(AR$1-'入力'!$B107)),'入力'!$C107,0))</f>
        <v/>
      </c>
      <c r="AS59" s="27">
        <f>IF(('入力'!$C107="")+('入力'!$B107=""),0,IF((AS$1&gt;='入力'!$B107)*(AS$1&lt;=IF('入力'!$E107="",IF('入力'!$D107="",'入力'!$B107,9999),'入力'!$E107))*(ROUND((AS$1-'入力'!$B107)/IF('入力'!$D107="",1000,'入力'!$D107),0)*IF('入力'!$D107="",1000,'入力'!$D107)=(AS$1-'入力'!$B107)),'入力'!$C107,0))</f>
        <v/>
      </c>
      <c r="AT59" s="27">
        <f>IF(('入力'!$C107="")+('入力'!$B107=""),0,IF((AT$1&gt;='入力'!$B107)*(AT$1&lt;=IF('入力'!$E107="",IF('入力'!$D107="",'入力'!$B107,9999),'入力'!$E107))*(ROUND((AT$1-'入力'!$B107)/IF('入力'!$D107="",1000,'入力'!$D107),0)*IF('入力'!$D107="",1000,'入力'!$D107)=(AT$1-'入力'!$B107)),'入力'!$C107,0))</f>
        <v/>
      </c>
      <c r="AU59" s="27">
        <f>IF(('入力'!$C107="")+('入力'!$B107=""),0,IF((AU$1&gt;='入力'!$B107)*(AU$1&lt;=IF('入力'!$E107="",IF('入力'!$D107="",'入力'!$B107,9999),'入力'!$E107))*(ROUND((AU$1-'入力'!$B107)/IF('入力'!$D107="",1000,'入力'!$D107),0)*IF('入力'!$D107="",1000,'入力'!$D107)=(AU$1-'入力'!$B107)),'入力'!$C107,0))</f>
        <v/>
      </c>
      <c r="AV59" s="27">
        <f>IF(('入力'!$C107="")+('入力'!$B107=""),0,IF((AV$1&gt;='入力'!$B107)*(AV$1&lt;=IF('入力'!$E107="",IF('入力'!$D107="",'入力'!$B107,9999),'入力'!$E107))*(ROUND((AV$1-'入力'!$B107)/IF('入力'!$D107="",1000,'入力'!$D107),0)*IF('入力'!$D107="",1000,'入力'!$D107)=(AV$1-'入力'!$B107)),'入力'!$C107,0))</f>
        <v/>
      </c>
      <c r="AW59" s="27">
        <f>IF(('入力'!$C107="")+('入力'!$B107=""),0,IF((AW$1&gt;='入力'!$B107)*(AW$1&lt;=IF('入力'!$E107="",IF('入力'!$D107="",'入力'!$B107,9999),'入力'!$E107))*(ROUND((AW$1-'入力'!$B107)/IF('入力'!$D107="",1000,'入力'!$D107),0)*IF('入力'!$D107="",1000,'入力'!$D107)=(AW$1-'入力'!$B107)),'入力'!$C107,0))</f>
        <v/>
      </c>
      <c r="AX59" s="27">
        <f>IF(('入力'!$C107="")+('入力'!$B107=""),0,IF((AX$1&gt;='入力'!$B107)*(AX$1&lt;=IF('入力'!$E107="",IF('入力'!$D107="",'入力'!$B107,9999),'入力'!$E107))*(ROUND((AX$1-'入力'!$B107)/IF('入力'!$D107="",1000,'入力'!$D107),0)*IF('入力'!$D107="",1000,'入力'!$D107)=(AX$1-'入力'!$B107)),'入力'!$C107,0))</f>
        <v/>
      </c>
      <c r="AY59" s="27">
        <f>IF(('入力'!$C107="")+('入力'!$B107=""),0,IF((AY$1&gt;='入力'!$B107)*(AY$1&lt;=IF('入力'!$E107="",IF('入力'!$D107="",'入力'!$B107,9999),'入力'!$E107))*(ROUND((AY$1-'入力'!$B107)/IF('入力'!$D107="",1000,'入力'!$D107),0)*IF('入力'!$D107="",1000,'入力'!$D107)=(AY$1-'入力'!$B107)),'入力'!$C107,0))</f>
        <v/>
      </c>
      <c r="AZ59" s="27">
        <f>IF(('入力'!$C107="")+('入力'!$B107=""),0,IF((AZ$1&gt;='入力'!$B107)*(AZ$1&lt;=IF('入力'!$E107="",IF('入力'!$D107="",'入力'!$B107,9999),'入力'!$E107))*(ROUND((AZ$1-'入力'!$B107)/IF('入力'!$D107="",1000,'入力'!$D107),0)*IF('入力'!$D107="",1000,'入力'!$D107)=(AZ$1-'入力'!$B107)),'入力'!$C107,0))</f>
        <v/>
      </c>
      <c r="BA59" s="27">
        <f>IF(('入力'!$C107="")+('入力'!$B107=""),0,IF((BA$1&gt;='入力'!$B107)*(BA$1&lt;=IF('入力'!$E107="",IF('入力'!$D107="",'入力'!$B107,9999),'入力'!$E107))*(ROUND((BA$1-'入力'!$B107)/IF('入力'!$D107="",1000,'入力'!$D107),0)*IF('入力'!$D107="",1000,'入力'!$D107)=(BA$1-'入力'!$B107)),'入力'!$C107,0))</f>
        <v/>
      </c>
      <c r="BB59" s="27">
        <f>IF(('入力'!$C107="")+('入力'!$B107=""),0,IF((BB$1&gt;='入力'!$B107)*(BB$1&lt;=IF('入力'!$E107="",IF('入力'!$D107="",'入力'!$B107,9999),'入力'!$E107))*(ROUND((BB$1-'入力'!$B107)/IF('入力'!$D107="",1000,'入力'!$D107),0)*IF('入力'!$D107="",1000,'入力'!$D107)=(BB$1-'入力'!$B107)),'入力'!$C107,0))</f>
        <v/>
      </c>
      <c r="BC59" s="27">
        <f>IF(('入力'!$C107="")+('入力'!$B107=""),0,IF((BC$1&gt;='入力'!$B107)*(BC$1&lt;=IF('入力'!$E107="",IF('入力'!$D107="",'入力'!$B107,9999),'入力'!$E107))*(ROUND((BC$1-'入力'!$B107)/IF('入力'!$D107="",1000,'入力'!$D107),0)*IF('入力'!$D107="",1000,'入力'!$D107)=(BC$1-'入力'!$B107)),'入力'!$C107,0))</f>
        <v/>
      </c>
      <c r="BD59" s="27">
        <f>IF(('入力'!$C107="")+('入力'!$B107=""),0,IF((BD$1&gt;='入力'!$B107)*(BD$1&lt;=IF('入力'!$E107="",IF('入力'!$D107="",'入力'!$B107,9999),'入力'!$E107))*(ROUND((BD$1-'入力'!$B107)/IF('入力'!$D107="",1000,'入力'!$D107),0)*IF('入力'!$D107="",1000,'入力'!$D107)=(BD$1-'入力'!$B107)),'入力'!$C107,0))</f>
        <v/>
      </c>
      <c r="BE59" s="27">
        <f>IF(('入力'!$C107="")+('入力'!$B107=""),0,IF((BE$1&gt;='入力'!$B107)*(BE$1&lt;=IF('入力'!$E107="",IF('入力'!$D107="",'入力'!$B107,9999),'入力'!$E107))*(ROUND((BE$1-'入力'!$B107)/IF('入力'!$D107="",1000,'入力'!$D107),0)*IF('入力'!$D107="",1000,'入力'!$D107)=(BE$1-'入力'!$B107)),'入力'!$C107,0))</f>
        <v/>
      </c>
      <c r="BF59" s="27">
        <f>IF(('入力'!$C107="")+('入力'!$B107=""),0,IF((BF$1&gt;='入力'!$B107)*(BF$1&lt;=IF('入力'!$E107="",IF('入力'!$D107="",'入力'!$B107,9999),'入力'!$E107))*(ROUND((BF$1-'入力'!$B107)/IF('入力'!$D107="",1000,'入力'!$D107),0)*IF('入力'!$D107="",1000,'入力'!$D107)=(BF$1-'入力'!$B107)),'入力'!$C107,0))</f>
        <v/>
      </c>
      <c r="BG59" s="27">
        <f>IF(('入力'!$C107="")+('入力'!$B107=""),0,IF((BG$1&gt;='入力'!$B107)*(BG$1&lt;=IF('入力'!$E107="",IF('入力'!$D107="",'入力'!$B107,9999),'入力'!$E107))*(ROUND((BG$1-'入力'!$B107)/IF('入力'!$D107="",1000,'入力'!$D107),0)*IF('入力'!$D107="",1000,'入力'!$D107)=(BG$1-'入力'!$B107)),'入力'!$C107,0))</f>
        <v/>
      </c>
      <c r="BH59" s="27">
        <f>IF(('入力'!$C107="")+('入力'!$B107=""),0,IF((BH$1&gt;='入力'!$B107)*(BH$1&lt;=IF('入力'!$E107="",IF('入力'!$D107="",'入力'!$B107,9999),'入力'!$E107))*(ROUND((BH$1-'入力'!$B107)/IF('入力'!$D107="",1000,'入力'!$D107),0)*IF('入力'!$D107="",1000,'入力'!$D107)=(BH$1-'入力'!$B107)),'入力'!$C107,0))</f>
        <v/>
      </c>
      <c r="BI59" s="27">
        <f>IF(('入力'!$C107="")+('入力'!$B107=""),0,IF((BI$1&gt;='入力'!$B107)*(BI$1&lt;=IF('入力'!$E107="",IF('入力'!$D107="",'入力'!$B107,9999),'入力'!$E107))*(ROUND((BI$1-'入力'!$B107)/IF('入力'!$D107="",1000,'入力'!$D107),0)*IF('入力'!$D107="",1000,'入力'!$D107)=(BI$1-'入力'!$B107)),'入力'!$C107,0))</f>
        <v/>
      </c>
      <c r="BJ59" s="27">
        <f>IF(('入力'!$C107="")+('入力'!$B107=""),0,IF((BJ$1&gt;='入力'!$B107)*(BJ$1&lt;=IF('入力'!$E107="",IF('入力'!$D107="",'入力'!$B107,9999),'入力'!$E107))*(ROUND((BJ$1-'入力'!$B107)/IF('入力'!$D107="",1000,'入力'!$D107),0)*IF('入力'!$D107="",1000,'入力'!$D107)=(BJ$1-'入力'!$B107)),'入力'!$C107,0))</f>
        <v/>
      </c>
      <c r="BK59" s="27">
        <f>IF(('入力'!$C107="")+('入力'!$B107=""),0,IF((BK$1&gt;='入力'!$B107)*(BK$1&lt;=IF('入力'!$E107="",IF('入力'!$D107="",'入力'!$B107,9999),'入力'!$E107))*(ROUND((BK$1-'入力'!$B107)/IF('入力'!$D107="",1000,'入力'!$D107),0)*IF('入力'!$D107="",1000,'入力'!$D107)=(BK$1-'入力'!$B107)),'入力'!$C107,0))</f>
        <v/>
      </c>
      <c r="BL59" s="27">
        <f>IF(('入力'!$C107="")+('入力'!$B107=""),0,IF((BL$1&gt;='入力'!$B107)*(BL$1&lt;=IF('入力'!$E107="",IF('入力'!$D107="",'入力'!$B107,9999),'入力'!$E107))*(ROUND((BL$1-'入力'!$B107)/IF('入力'!$D107="",1000,'入力'!$D107),0)*IF('入力'!$D107="",1000,'入力'!$D107)=(BL$1-'入力'!$B107)),'入力'!$C107,0))</f>
        <v/>
      </c>
      <c r="BM59" s="27">
        <f>IF(('入力'!$C107="")+('入力'!$B107=""),0,IF((BM$1&gt;='入力'!$B107)*(BM$1&lt;=IF('入力'!$E107="",IF('入力'!$D107="",'入力'!$B107,9999),'入力'!$E107))*(ROUND((BM$1-'入力'!$B107)/IF('入力'!$D107="",1000,'入力'!$D107),0)*IF('入力'!$D107="",1000,'入力'!$D107)=(BM$1-'入力'!$B107)),'入力'!$C107,0))</f>
        <v/>
      </c>
      <c r="BN59" s="27">
        <f>IF(('入力'!$C107="")+('入力'!$B107=""),0,IF((BN$1&gt;='入力'!$B107)*(BN$1&lt;=IF('入力'!$E107="",IF('入力'!$D107="",'入力'!$B107,9999),'入力'!$E107))*(ROUND((BN$1-'入力'!$B107)/IF('入力'!$D107="",1000,'入力'!$D107),0)*IF('入力'!$D107="",1000,'入力'!$D107)=(BN$1-'入力'!$B107)),'入力'!$C107,0))</f>
        <v/>
      </c>
      <c r="BO59" s="27">
        <f>IF(('入力'!$C107="")+('入力'!$B107=""),0,IF((BO$1&gt;='入力'!$B107)*(BO$1&lt;=IF('入力'!$E107="",IF('入力'!$D107="",'入力'!$B107,9999),'入力'!$E107))*(ROUND((BO$1-'入力'!$B107)/IF('入力'!$D107="",1000,'入力'!$D107),0)*IF('入力'!$D107="",1000,'入力'!$D107)=(BO$1-'入力'!$B107)),'入力'!$C107,0))</f>
        <v/>
      </c>
    </row>
    <row r="60">
      <c r="A60" s="5" t="inlineStr">
        <is>
          <t>その他の収入 2</t>
        </is>
      </c>
      <c r="B60" s="27">
        <f>IF(('入力'!$C108="")+('入力'!$B108=""),0,IF((B$1&gt;='入力'!$B108)*(B$1&lt;=IF('入力'!$E108="",IF('入力'!$D108="",'入力'!$B108,9999),'入力'!$E108))*(ROUND((B$1-'入力'!$B108)/IF('入力'!$D108="",1000,'入力'!$D108),0)*IF('入力'!$D108="",1000,'入力'!$D108)=(B$1-'入力'!$B108)),'入力'!$C108,0))</f>
        <v/>
      </c>
      <c r="C60" s="27">
        <f>IF(('入力'!$C108="")+('入力'!$B108=""),0,IF((C$1&gt;='入力'!$B108)*(C$1&lt;=IF('入力'!$E108="",IF('入力'!$D108="",'入力'!$B108,9999),'入力'!$E108))*(ROUND((C$1-'入力'!$B108)/IF('入力'!$D108="",1000,'入力'!$D108),0)*IF('入力'!$D108="",1000,'入力'!$D108)=(C$1-'入力'!$B108)),'入力'!$C108,0))</f>
        <v/>
      </c>
      <c r="D60" s="27">
        <f>IF(('入力'!$C108="")+('入力'!$B108=""),0,IF((D$1&gt;='入力'!$B108)*(D$1&lt;=IF('入力'!$E108="",IF('入力'!$D108="",'入力'!$B108,9999),'入力'!$E108))*(ROUND((D$1-'入力'!$B108)/IF('入力'!$D108="",1000,'入力'!$D108),0)*IF('入力'!$D108="",1000,'入力'!$D108)=(D$1-'入力'!$B108)),'入力'!$C108,0))</f>
        <v/>
      </c>
      <c r="E60" s="27">
        <f>IF(('入力'!$C108="")+('入力'!$B108=""),0,IF((E$1&gt;='入力'!$B108)*(E$1&lt;=IF('入力'!$E108="",IF('入力'!$D108="",'入力'!$B108,9999),'入力'!$E108))*(ROUND((E$1-'入力'!$B108)/IF('入力'!$D108="",1000,'入力'!$D108),0)*IF('入力'!$D108="",1000,'入力'!$D108)=(E$1-'入力'!$B108)),'入力'!$C108,0))</f>
        <v/>
      </c>
      <c r="F60" s="27">
        <f>IF(('入力'!$C108="")+('入力'!$B108=""),0,IF((F$1&gt;='入力'!$B108)*(F$1&lt;=IF('入力'!$E108="",IF('入力'!$D108="",'入力'!$B108,9999),'入力'!$E108))*(ROUND((F$1-'入力'!$B108)/IF('入力'!$D108="",1000,'入力'!$D108),0)*IF('入力'!$D108="",1000,'入力'!$D108)=(F$1-'入力'!$B108)),'入力'!$C108,0))</f>
        <v/>
      </c>
      <c r="G60" s="27">
        <f>IF(('入力'!$C108="")+('入力'!$B108=""),0,IF((G$1&gt;='入力'!$B108)*(G$1&lt;=IF('入力'!$E108="",IF('入力'!$D108="",'入力'!$B108,9999),'入力'!$E108))*(ROUND((G$1-'入力'!$B108)/IF('入力'!$D108="",1000,'入力'!$D108),0)*IF('入力'!$D108="",1000,'入力'!$D108)=(G$1-'入力'!$B108)),'入力'!$C108,0))</f>
        <v/>
      </c>
      <c r="H60" s="27">
        <f>IF(('入力'!$C108="")+('入力'!$B108=""),0,IF((H$1&gt;='入力'!$B108)*(H$1&lt;=IF('入力'!$E108="",IF('入力'!$D108="",'入力'!$B108,9999),'入力'!$E108))*(ROUND((H$1-'入力'!$B108)/IF('入力'!$D108="",1000,'入力'!$D108),0)*IF('入力'!$D108="",1000,'入力'!$D108)=(H$1-'入力'!$B108)),'入力'!$C108,0))</f>
        <v/>
      </c>
      <c r="I60" s="27">
        <f>IF(('入力'!$C108="")+('入力'!$B108=""),0,IF((I$1&gt;='入力'!$B108)*(I$1&lt;=IF('入力'!$E108="",IF('入力'!$D108="",'入力'!$B108,9999),'入力'!$E108))*(ROUND((I$1-'入力'!$B108)/IF('入力'!$D108="",1000,'入力'!$D108),0)*IF('入力'!$D108="",1000,'入力'!$D108)=(I$1-'入力'!$B108)),'入力'!$C108,0))</f>
        <v/>
      </c>
      <c r="J60" s="27">
        <f>IF(('入力'!$C108="")+('入力'!$B108=""),0,IF((J$1&gt;='入力'!$B108)*(J$1&lt;=IF('入力'!$E108="",IF('入力'!$D108="",'入力'!$B108,9999),'入力'!$E108))*(ROUND((J$1-'入力'!$B108)/IF('入力'!$D108="",1000,'入力'!$D108),0)*IF('入力'!$D108="",1000,'入力'!$D108)=(J$1-'入力'!$B108)),'入力'!$C108,0))</f>
        <v/>
      </c>
      <c r="K60" s="27">
        <f>IF(('入力'!$C108="")+('入力'!$B108=""),0,IF((K$1&gt;='入力'!$B108)*(K$1&lt;=IF('入力'!$E108="",IF('入力'!$D108="",'入力'!$B108,9999),'入力'!$E108))*(ROUND((K$1-'入力'!$B108)/IF('入力'!$D108="",1000,'入力'!$D108),0)*IF('入力'!$D108="",1000,'入力'!$D108)=(K$1-'入力'!$B108)),'入力'!$C108,0))</f>
        <v/>
      </c>
      <c r="L60" s="27">
        <f>IF(('入力'!$C108="")+('入力'!$B108=""),0,IF((L$1&gt;='入力'!$B108)*(L$1&lt;=IF('入力'!$E108="",IF('入力'!$D108="",'入力'!$B108,9999),'入力'!$E108))*(ROUND((L$1-'入力'!$B108)/IF('入力'!$D108="",1000,'入力'!$D108),0)*IF('入力'!$D108="",1000,'入力'!$D108)=(L$1-'入力'!$B108)),'入力'!$C108,0))</f>
        <v/>
      </c>
      <c r="M60" s="27">
        <f>IF(('入力'!$C108="")+('入力'!$B108=""),0,IF((M$1&gt;='入力'!$B108)*(M$1&lt;=IF('入力'!$E108="",IF('入力'!$D108="",'入力'!$B108,9999),'入力'!$E108))*(ROUND((M$1-'入力'!$B108)/IF('入力'!$D108="",1000,'入力'!$D108),0)*IF('入力'!$D108="",1000,'入力'!$D108)=(M$1-'入力'!$B108)),'入力'!$C108,0))</f>
        <v/>
      </c>
      <c r="N60" s="27">
        <f>IF(('入力'!$C108="")+('入力'!$B108=""),0,IF((N$1&gt;='入力'!$B108)*(N$1&lt;=IF('入力'!$E108="",IF('入力'!$D108="",'入力'!$B108,9999),'入力'!$E108))*(ROUND((N$1-'入力'!$B108)/IF('入力'!$D108="",1000,'入力'!$D108),0)*IF('入力'!$D108="",1000,'入力'!$D108)=(N$1-'入力'!$B108)),'入力'!$C108,0))</f>
        <v/>
      </c>
      <c r="O60" s="27">
        <f>IF(('入力'!$C108="")+('入力'!$B108=""),0,IF((O$1&gt;='入力'!$B108)*(O$1&lt;=IF('入力'!$E108="",IF('入力'!$D108="",'入力'!$B108,9999),'入力'!$E108))*(ROUND((O$1-'入力'!$B108)/IF('入力'!$D108="",1000,'入力'!$D108),0)*IF('入力'!$D108="",1000,'入力'!$D108)=(O$1-'入力'!$B108)),'入力'!$C108,0))</f>
        <v/>
      </c>
      <c r="P60" s="27">
        <f>IF(('入力'!$C108="")+('入力'!$B108=""),0,IF((P$1&gt;='入力'!$B108)*(P$1&lt;=IF('入力'!$E108="",IF('入力'!$D108="",'入力'!$B108,9999),'入力'!$E108))*(ROUND((P$1-'入力'!$B108)/IF('入力'!$D108="",1000,'入力'!$D108),0)*IF('入力'!$D108="",1000,'入力'!$D108)=(P$1-'入力'!$B108)),'入力'!$C108,0))</f>
        <v/>
      </c>
      <c r="Q60" s="27">
        <f>IF(('入力'!$C108="")+('入力'!$B108=""),0,IF((Q$1&gt;='入力'!$B108)*(Q$1&lt;=IF('入力'!$E108="",IF('入力'!$D108="",'入力'!$B108,9999),'入力'!$E108))*(ROUND((Q$1-'入力'!$B108)/IF('入力'!$D108="",1000,'入力'!$D108),0)*IF('入力'!$D108="",1000,'入力'!$D108)=(Q$1-'入力'!$B108)),'入力'!$C108,0))</f>
        <v/>
      </c>
      <c r="R60" s="27">
        <f>IF(('入力'!$C108="")+('入力'!$B108=""),0,IF((R$1&gt;='入力'!$B108)*(R$1&lt;=IF('入力'!$E108="",IF('入力'!$D108="",'入力'!$B108,9999),'入力'!$E108))*(ROUND((R$1-'入力'!$B108)/IF('入力'!$D108="",1000,'入力'!$D108),0)*IF('入力'!$D108="",1000,'入力'!$D108)=(R$1-'入力'!$B108)),'入力'!$C108,0))</f>
        <v/>
      </c>
      <c r="S60" s="27">
        <f>IF(('入力'!$C108="")+('入力'!$B108=""),0,IF((S$1&gt;='入力'!$B108)*(S$1&lt;=IF('入力'!$E108="",IF('入力'!$D108="",'入力'!$B108,9999),'入力'!$E108))*(ROUND((S$1-'入力'!$B108)/IF('入力'!$D108="",1000,'入力'!$D108),0)*IF('入力'!$D108="",1000,'入力'!$D108)=(S$1-'入力'!$B108)),'入力'!$C108,0))</f>
        <v/>
      </c>
      <c r="T60" s="27">
        <f>IF(('入力'!$C108="")+('入力'!$B108=""),0,IF((T$1&gt;='入力'!$B108)*(T$1&lt;=IF('入力'!$E108="",IF('入力'!$D108="",'入力'!$B108,9999),'入力'!$E108))*(ROUND((T$1-'入力'!$B108)/IF('入力'!$D108="",1000,'入力'!$D108),0)*IF('入力'!$D108="",1000,'入力'!$D108)=(T$1-'入力'!$B108)),'入力'!$C108,0))</f>
        <v/>
      </c>
      <c r="U60" s="27">
        <f>IF(('入力'!$C108="")+('入力'!$B108=""),0,IF((U$1&gt;='入力'!$B108)*(U$1&lt;=IF('入力'!$E108="",IF('入力'!$D108="",'入力'!$B108,9999),'入力'!$E108))*(ROUND((U$1-'入力'!$B108)/IF('入力'!$D108="",1000,'入力'!$D108),0)*IF('入力'!$D108="",1000,'入力'!$D108)=(U$1-'入力'!$B108)),'入力'!$C108,0))</f>
        <v/>
      </c>
      <c r="V60" s="27">
        <f>IF(('入力'!$C108="")+('入力'!$B108=""),0,IF((V$1&gt;='入力'!$B108)*(V$1&lt;=IF('入力'!$E108="",IF('入力'!$D108="",'入力'!$B108,9999),'入力'!$E108))*(ROUND((V$1-'入力'!$B108)/IF('入力'!$D108="",1000,'入力'!$D108),0)*IF('入力'!$D108="",1000,'入力'!$D108)=(V$1-'入力'!$B108)),'入力'!$C108,0))</f>
        <v/>
      </c>
      <c r="W60" s="27">
        <f>IF(('入力'!$C108="")+('入力'!$B108=""),0,IF((W$1&gt;='入力'!$B108)*(W$1&lt;=IF('入力'!$E108="",IF('入力'!$D108="",'入力'!$B108,9999),'入力'!$E108))*(ROUND((W$1-'入力'!$B108)/IF('入力'!$D108="",1000,'入力'!$D108),0)*IF('入力'!$D108="",1000,'入力'!$D108)=(W$1-'入力'!$B108)),'入力'!$C108,0))</f>
        <v/>
      </c>
      <c r="X60" s="27">
        <f>IF(('入力'!$C108="")+('入力'!$B108=""),0,IF((X$1&gt;='入力'!$B108)*(X$1&lt;=IF('入力'!$E108="",IF('入力'!$D108="",'入力'!$B108,9999),'入力'!$E108))*(ROUND((X$1-'入力'!$B108)/IF('入力'!$D108="",1000,'入力'!$D108),0)*IF('入力'!$D108="",1000,'入力'!$D108)=(X$1-'入力'!$B108)),'入力'!$C108,0))</f>
        <v/>
      </c>
      <c r="Y60" s="27">
        <f>IF(('入力'!$C108="")+('入力'!$B108=""),0,IF((Y$1&gt;='入力'!$B108)*(Y$1&lt;=IF('入力'!$E108="",IF('入力'!$D108="",'入力'!$B108,9999),'入力'!$E108))*(ROUND((Y$1-'入力'!$B108)/IF('入力'!$D108="",1000,'入力'!$D108),0)*IF('入力'!$D108="",1000,'入力'!$D108)=(Y$1-'入力'!$B108)),'入力'!$C108,0))</f>
        <v/>
      </c>
      <c r="Z60" s="27">
        <f>IF(('入力'!$C108="")+('入力'!$B108=""),0,IF((Z$1&gt;='入力'!$B108)*(Z$1&lt;=IF('入力'!$E108="",IF('入力'!$D108="",'入力'!$B108,9999),'入力'!$E108))*(ROUND((Z$1-'入力'!$B108)/IF('入力'!$D108="",1000,'入力'!$D108),0)*IF('入力'!$D108="",1000,'入力'!$D108)=(Z$1-'入力'!$B108)),'入力'!$C108,0))</f>
        <v/>
      </c>
      <c r="AA60" s="27">
        <f>IF(('入力'!$C108="")+('入力'!$B108=""),0,IF((AA$1&gt;='入力'!$B108)*(AA$1&lt;=IF('入力'!$E108="",IF('入力'!$D108="",'入力'!$B108,9999),'入力'!$E108))*(ROUND((AA$1-'入力'!$B108)/IF('入力'!$D108="",1000,'入力'!$D108),0)*IF('入力'!$D108="",1000,'入力'!$D108)=(AA$1-'入力'!$B108)),'入力'!$C108,0))</f>
        <v/>
      </c>
      <c r="AB60" s="27">
        <f>IF(('入力'!$C108="")+('入力'!$B108=""),0,IF((AB$1&gt;='入力'!$B108)*(AB$1&lt;=IF('入力'!$E108="",IF('入力'!$D108="",'入力'!$B108,9999),'入力'!$E108))*(ROUND((AB$1-'入力'!$B108)/IF('入力'!$D108="",1000,'入力'!$D108),0)*IF('入力'!$D108="",1000,'入力'!$D108)=(AB$1-'入力'!$B108)),'入力'!$C108,0))</f>
        <v/>
      </c>
      <c r="AC60" s="27">
        <f>IF(('入力'!$C108="")+('入力'!$B108=""),0,IF((AC$1&gt;='入力'!$B108)*(AC$1&lt;=IF('入力'!$E108="",IF('入力'!$D108="",'入力'!$B108,9999),'入力'!$E108))*(ROUND((AC$1-'入力'!$B108)/IF('入力'!$D108="",1000,'入力'!$D108),0)*IF('入力'!$D108="",1000,'入力'!$D108)=(AC$1-'入力'!$B108)),'入力'!$C108,0))</f>
        <v/>
      </c>
      <c r="AD60" s="27">
        <f>IF(('入力'!$C108="")+('入力'!$B108=""),0,IF((AD$1&gt;='入力'!$B108)*(AD$1&lt;=IF('入力'!$E108="",IF('入力'!$D108="",'入力'!$B108,9999),'入力'!$E108))*(ROUND((AD$1-'入力'!$B108)/IF('入力'!$D108="",1000,'入力'!$D108),0)*IF('入力'!$D108="",1000,'入力'!$D108)=(AD$1-'入力'!$B108)),'入力'!$C108,0))</f>
        <v/>
      </c>
      <c r="AE60" s="27">
        <f>IF(('入力'!$C108="")+('入力'!$B108=""),0,IF((AE$1&gt;='入力'!$B108)*(AE$1&lt;=IF('入力'!$E108="",IF('入力'!$D108="",'入力'!$B108,9999),'入力'!$E108))*(ROUND((AE$1-'入力'!$B108)/IF('入力'!$D108="",1000,'入力'!$D108),0)*IF('入力'!$D108="",1000,'入力'!$D108)=(AE$1-'入力'!$B108)),'入力'!$C108,0))</f>
        <v/>
      </c>
      <c r="AF60" s="27">
        <f>IF(('入力'!$C108="")+('入力'!$B108=""),0,IF((AF$1&gt;='入力'!$B108)*(AF$1&lt;=IF('入力'!$E108="",IF('入力'!$D108="",'入力'!$B108,9999),'入力'!$E108))*(ROUND((AF$1-'入力'!$B108)/IF('入力'!$D108="",1000,'入力'!$D108),0)*IF('入力'!$D108="",1000,'入力'!$D108)=(AF$1-'入力'!$B108)),'入力'!$C108,0))</f>
        <v/>
      </c>
      <c r="AG60" s="27">
        <f>IF(('入力'!$C108="")+('入力'!$B108=""),0,IF((AG$1&gt;='入力'!$B108)*(AG$1&lt;=IF('入力'!$E108="",IF('入力'!$D108="",'入力'!$B108,9999),'入力'!$E108))*(ROUND((AG$1-'入力'!$B108)/IF('入力'!$D108="",1000,'入力'!$D108),0)*IF('入力'!$D108="",1000,'入力'!$D108)=(AG$1-'入力'!$B108)),'入力'!$C108,0))</f>
        <v/>
      </c>
      <c r="AH60" s="27">
        <f>IF(('入力'!$C108="")+('入力'!$B108=""),0,IF((AH$1&gt;='入力'!$B108)*(AH$1&lt;=IF('入力'!$E108="",IF('入力'!$D108="",'入力'!$B108,9999),'入力'!$E108))*(ROUND((AH$1-'入力'!$B108)/IF('入力'!$D108="",1000,'入力'!$D108),0)*IF('入力'!$D108="",1000,'入力'!$D108)=(AH$1-'入力'!$B108)),'入力'!$C108,0))</f>
        <v/>
      </c>
      <c r="AI60" s="27">
        <f>IF(('入力'!$C108="")+('入力'!$B108=""),0,IF((AI$1&gt;='入力'!$B108)*(AI$1&lt;=IF('入力'!$E108="",IF('入力'!$D108="",'入力'!$B108,9999),'入力'!$E108))*(ROUND((AI$1-'入力'!$B108)/IF('入力'!$D108="",1000,'入力'!$D108),0)*IF('入力'!$D108="",1000,'入力'!$D108)=(AI$1-'入力'!$B108)),'入力'!$C108,0))</f>
        <v/>
      </c>
      <c r="AJ60" s="27">
        <f>IF(('入力'!$C108="")+('入力'!$B108=""),0,IF((AJ$1&gt;='入力'!$B108)*(AJ$1&lt;=IF('入力'!$E108="",IF('入力'!$D108="",'入力'!$B108,9999),'入力'!$E108))*(ROUND((AJ$1-'入力'!$B108)/IF('入力'!$D108="",1000,'入力'!$D108),0)*IF('入力'!$D108="",1000,'入力'!$D108)=(AJ$1-'入力'!$B108)),'入力'!$C108,0))</f>
        <v/>
      </c>
      <c r="AK60" s="27">
        <f>IF(('入力'!$C108="")+('入力'!$B108=""),0,IF((AK$1&gt;='入力'!$B108)*(AK$1&lt;=IF('入力'!$E108="",IF('入力'!$D108="",'入力'!$B108,9999),'入力'!$E108))*(ROUND((AK$1-'入力'!$B108)/IF('入力'!$D108="",1000,'入力'!$D108),0)*IF('入力'!$D108="",1000,'入力'!$D108)=(AK$1-'入力'!$B108)),'入力'!$C108,0))</f>
        <v/>
      </c>
      <c r="AL60" s="27">
        <f>IF(('入力'!$C108="")+('入力'!$B108=""),0,IF((AL$1&gt;='入力'!$B108)*(AL$1&lt;=IF('入力'!$E108="",IF('入力'!$D108="",'入力'!$B108,9999),'入力'!$E108))*(ROUND((AL$1-'入力'!$B108)/IF('入力'!$D108="",1000,'入力'!$D108),0)*IF('入力'!$D108="",1000,'入力'!$D108)=(AL$1-'入力'!$B108)),'入力'!$C108,0))</f>
        <v/>
      </c>
      <c r="AM60" s="27">
        <f>IF(('入力'!$C108="")+('入力'!$B108=""),0,IF((AM$1&gt;='入力'!$B108)*(AM$1&lt;=IF('入力'!$E108="",IF('入力'!$D108="",'入力'!$B108,9999),'入力'!$E108))*(ROUND((AM$1-'入力'!$B108)/IF('入力'!$D108="",1000,'入力'!$D108),0)*IF('入力'!$D108="",1000,'入力'!$D108)=(AM$1-'入力'!$B108)),'入力'!$C108,0))</f>
        <v/>
      </c>
      <c r="AN60" s="27">
        <f>IF(('入力'!$C108="")+('入力'!$B108=""),0,IF((AN$1&gt;='入力'!$B108)*(AN$1&lt;=IF('入力'!$E108="",IF('入力'!$D108="",'入力'!$B108,9999),'入力'!$E108))*(ROUND((AN$1-'入力'!$B108)/IF('入力'!$D108="",1000,'入力'!$D108),0)*IF('入力'!$D108="",1000,'入力'!$D108)=(AN$1-'入力'!$B108)),'入力'!$C108,0))</f>
        <v/>
      </c>
      <c r="AO60" s="27">
        <f>IF(('入力'!$C108="")+('入力'!$B108=""),0,IF((AO$1&gt;='入力'!$B108)*(AO$1&lt;=IF('入力'!$E108="",IF('入力'!$D108="",'入力'!$B108,9999),'入力'!$E108))*(ROUND((AO$1-'入力'!$B108)/IF('入力'!$D108="",1000,'入力'!$D108),0)*IF('入力'!$D108="",1000,'入力'!$D108)=(AO$1-'入力'!$B108)),'入力'!$C108,0))</f>
        <v/>
      </c>
      <c r="AP60" s="27">
        <f>IF(('入力'!$C108="")+('入力'!$B108=""),0,IF((AP$1&gt;='入力'!$B108)*(AP$1&lt;=IF('入力'!$E108="",IF('入力'!$D108="",'入力'!$B108,9999),'入力'!$E108))*(ROUND((AP$1-'入力'!$B108)/IF('入力'!$D108="",1000,'入力'!$D108),0)*IF('入力'!$D108="",1000,'入力'!$D108)=(AP$1-'入力'!$B108)),'入力'!$C108,0))</f>
        <v/>
      </c>
      <c r="AQ60" s="27">
        <f>IF(('入力'!$C108="")+('入力'!$B108=""),0,IF((AQ$1&gt;='入力'!$B108)*(AQ$1&lt;=IF('入力'!$E108="",IF('入力'!$D108="",'入力'!$B108,9999),'入力'!$E108))*(ROUND((AQ$1-'入力'!$B108)/IF('入力'!$D108="",1000,'入力'!$D108),0)*IF('入力'!$D108="",1000,'入力'!$D108)=(AQ$1-'入力'!$B108)),'入力'!$C108,0))</f>
        <v/>
      </c>
      <c r="AR60" s="27">
        <f>IF(('入力'!$C108="")+('入力'!$B108=""),0,IF((AR$1&gt;='入力'!$B108)*(AR$1&lt;=IF('入力'!$E108="",IF('入力'!$D108="",'入力'!$B108,9999),'入力'!$E108))*(ROUND((AR$1-'入力'!$B108)/IF('入力'!$D108="",1000,'入力'!$D108),0)*IF('入力'!$D108="",1000,'入力'!$D108)=(AR$1-'入力'!$B108)),'入力'!$C108,0))</f>
        <v/>
      </c>
      <c r="AS60" s="27">
        <f>IF(('入力'!$C108="")+('入力'!$B108=""),0,IF((AS$1&gt;='入力'!$B108)*(AS$1&lt;=IF('入力'!$E108="",IF('入力'!$D108="",'入力'!$B108,9999),'入力'!$E108))*(ROUND((AS$1-'入力'!$B108)/IF('入力'!$D108="",1000,'入力'!$D108),0)*IF('入力'!$D108="",1000,'入力'!$D108)=(AS$1-'入力'!$B108)),'入力'!$C108,0))</f>
        <v/>
      </c>
      <c r="AT60" s="27">
        <f>IF(('入力'!$C108="")+('入力'!$B108=""),0,IF((AT$1&gt;='入力'!$B108)*(AT$1&lt;=IF('入力'!$E108="",IF('入力'!$D108="",'入力'!$B108,9999),'入力'!$E108))*(ROUND((AT$1-'入力'!$B108)/IF('入力'!$D108="",1000,'入力'!$D108),0)*IF('入力'!$D108="",1000,'入力'!$D108)=(AT$1-'入力'!$B108)),'入力'!$C108,0))</f>
        <v/>
      </c>
      <c r="AU60" s="27">
        <f>IF(('入力'!$C108="")+('入力'!$B108=""),0,IF((AU$1&gt;='入力'!$B108)*(AU$1&lt;=IF('入力'!$E108="",IF('入力'!$D108="",'入力'!$B108,9999),'入力'!$E108))*(ROUND((AU$1-'入力'!$B108)/IF('入力'!$D108="",1000,'入力'!$D108),0)*IF('入力'!$D108="",1000,'入力'!$D108)=(AU$1-'入力'!$B108)),'入力'!$C108,0))</f>
        <v/>
      </c>
      <c r="AV60" s="27">
        <f>IF(('入力'!$C108="")+('入力'!$B108=""),0,IF((AV$1&gt;='入力'!$B108)*(AV$1&lt;=IF('入力'!$E108="",IF('入力'!$D108="",'入力'!$B108,9999),'入力'!$E108))*(ROUND((AV$1-'入力'!$B108)/IF('入力'!$D108="",1000,'入力'!$D108),0)*IF('入力'!$D108="",1000,'入力'!$D108)=(AV$1-'入力'!$B108)),'入力'!$C108,0))</f>
        <v/>
      </c>
      <c r="AW60" s="27">
        <f>IF(('入力'!$C108="")+('入力'!$B108=""),0,IF((AW$1&gt;='入力'!$B108)*(AW$1&lt;=IF('入力'!$E108="",IF('入力'!$D108="",'入力'!$B108,9999),'入力'!$E108))*(ROUND((AW$1-'入力'!$B108)/IF('入力'!$D108="",1000,'入力'!$D108),0)*IF('入力'!$D108="",1000,'入力'!$D108)=(AW$1-'入力'!$B108)),'入力'!$C108,0))</f>
        <v/>
      </c>
      <c r="AX60" s="27">
        <f>IF(('入力'!$C108="")+('入力'!$B108=""),0,IF((AX$1&gt;='入力'!$B108)*(AX$1&lt;=IF('入力'!$E108="",IF('入力'!$D108="",'入力'!$B108,9999),'入力'!$E108))*(ROUND((AX$1-'入力'!$B108)/IF('入力'!$D108="",1000,'入力'!$D108),0)*IF('入力'!$D108="",1000,'入力'!$D108)=(AX$1-'入力'!$B108)),'入力'!$C108,0))</f>
        <v/>
      </c>
      <c r="AY60" s="27">
        <f>IF(('入力'!$C108="")+('入力'!$B108=""),0,IF((AY$1&gt;='入力'!$B108)*(AY$1&lt;=IF('入力'!$E108="",IF('入力'!$D108="",'入力'!$B108,9999),'入力'!$E108))*(ROUND((AY$1-'入力'!$B108)/IF('入力'!$D108="",1000,'入力'!$D108),0)*IF('入力'!$D108="",1000,'入力'!$D108)=(AY$1-'入力'!$B108)),'入力'!$C108,0))</f>
        <v/>
      </c>
      <c r="AZ60" s="27">
        <f>IF(('入力'!$C108="")+('入力'!$B108=""),0,IF((AZ$1&gt;='入力'!$B108)*(AZ$1&lt;=IF('入力'!$E108="",IF('入力'!$D108="",'入力'!$B108,9999),'入力'!$E108))*(ROUND((AZ$1-'入力'!$B108)/IF('入力'!$D108="",1000,'入力'!$D108),0)*IF('入力'!$D108="",1000,'入力'!$D108)=(AZ$1-'入力'!$B108)),'入力'!$C108,0))</f>
        <v/>
      </c>
      <c r="BA60" s="27">
        <f>IF(('入力'!$C108="")+('入力'!$B108=""),0,IF((BA$1&gt;='入力'!$B108)*(BA$1&lt;=IF('入力'!$E108="",IF('入力'!$D108="",'入力'!$B108,9999),'入力'!$E108))*(ROUND((BA$1-'入力'!$B108)/IF('入力'!$D108="",1000,'入力'!$D108),0)*IF('入力'!$D108="",1000,'入力'!$D108)=(BA$1-'入力'!$B108)),'入力'!$C108,0))</f>
        <v/>
      </c>
      <c r="BB60" s="27">
        <f>IF(('入力'!$C108="")+('入力'!$B108=""),0,IF((BB$1&gt;='入力'!$B108)*(BB$1&lt;=IF('入力'!$E108="",IF('入力'!$D108="",'入力'!$B108,9999),'入力'!$E108))*(ROUND((BB$1-'入力'!$B108)/IF('入力'!$D108="",1000,'入力'!$D108),0)*IF('入力'!$D108="",1000,'入力'!$D108)=(BB$1-'入力'!$B108)),'入力'!$C108,0))</f>
        <v/>
      </c>
      <c r="BC60" s="27">
        <f>IF(('入力'!$C108="")+('入力'!$B108=""),0,IF((BC$1&gt;='入力'!$B108)*(BC$1&lt;=IF('入力'!$E108="",IF('入力'!$D108="",'入力'!$B108,9999),'入力'!$E108))*(ROUND((BC$1-'入力'!$B108)/IF('入力'!$D108="",1000,'入力'!$D108),0)*IF('入力'!$D108="",1000,'入力'!$D108)=(BC$1-'入力'!$B108)),'入力'!$C108,0))</f>
        <v/>
      </c>
      <c r="BD60" s="27">
        <f>IF(('入力'!$C108="")+('入力'!$B108=""),0,IF((BD$1&gt;='入力'!$B108)*(BD$1&lt;=IF('入力'!$E108="",IF('入力'!$D108="",'入力'!$B108,9999),'入力'!$E108))*(ROUND((BD$1-'入力'!$B108)/IF('入力'!$D108="",1000,'入力'!$D108),0)*IF('入力'!$D108="",1000,'入力'!$D108)=(BD$1-'入力'!$B108)),'入力'!$C108,0))</f>
        <v/>
      </c>
      <c r="BE60" s="27">
        <f>IF(('入力'!$C108="")+('入力'!$B108=""),0,IF((BE$1&gt;='入力'!$B108)*(BE$1&lt;=IF('入力'!$E108="",IF('入力'!$D108="",'入力'!$B108,9999),'入力'!$E108))*(ROUND((BE$1-'入力'!$B108)/IF('入力'!$D108="",1000,'入力'!$D108),0)*IF('入力'!$D108="",1000,'入力'!$D108)=(BE$1-'入力'!$B108)),'入力'!$C108,0))</f>
        <v/>
      </c>
      <c r="BF60" s="27">
        <f>IF(('入力'!$C108="")+('入力'!$B108=""),0,IF((BF$1&gt;='入力'!$B108)*(BF$1&lt;=IF('入力'!$E108="",IF('入力'!$D108="",'入力'!$B108,9999),'入力'!$E108))*(ROUND((BF$1-'入力'!$B108)/IF('入力'!$D108="",1000,'入力'!$D108),0)*IF('入力'!$D108="",1000,'入力'!$D108)=(BF$1-'入力'!$B108)),'入力'!$C108,0))</f>
        <v/>
      </c>
      <c r="BG60" s="27">
        <f>IF(('入力'!$C108="")+('入力'!$B108=""),0,IF((BG$1&gt;='入力'!$B108)*(BG$1&lt;=IF('入力'!$E108="",IF('入力'!$D108="",'入力'!$B108,9999),'入力'!$E108))*(ROUND((BG$1-'入力'!$B108)/IF('入力'!$D108="",1000,'入力'!$D108),0)*IF('入力'!$D108="",1000,'入力'!$D108)=(BG$1-'入力'!$B108)),'入力'!$C108,0))</f>
        <v/>
      </c>
      <c r="BH60" s="27">
        <f>IF(('入力'!$C108="")+('入力'!$B108=""),0,IF((BH$1&gt;='入力'!$B108)*(BH$1&lt;=IF('入力'!$E108="",IF('入力'!$D108="",'入力'!$B108,9999),'入力'!$E108))*(ROUND((BH$1-'入力'!$B108)/IF('入力'!$D108="",1000,'入力'!$D108),0)*IF('入力'!$D108="",1000,'入力'!$D108)=(BH$1-'入力'!$B108)),'入力'!$C108,0))</f>
        <v/>
      </c>
      <c r="BI60" s="27">
        <f>IF(('入力'!$C108="")+('入力'!$B108=""),0,IF((BI$1&gt;='入力'!$B108)*(BI$1&lt;=IF('入力'!$E108="",IF('入力'!$D108="",'入力'!$B108,9999),'入力'!$E108))*(ROUND((BI$1-'入力'!$B108)/IF('入力'!$D108="",1000,'入力'!$D108),0)*IF('入力'!$D108="",1000,'入力'!$D108)=(BI$1-'入力'!$B108)),'入力'!$C108,0))</f>
        <v/>
      </c>
      <c r="BJ60" s="27">
        <f>IF(('入力'!$C108="")+('入力'!$B108=""),0,IF((BJ$1&gt;='入力'!$B108)*(BJ$1&lt;=IF('入力'!$E108="",IF('入力'!$D108="",'入力'!$B108,9999),'入力'!$E108))*(ROUND((BJ$1-'入力'!$B108)/IF('入力'!$D108="",1000,'入力'!$D108),0)*IF('入力'!$D108="",1000,'入力'!$D108)=(BJ$1-'入力'!$B108)),'入力'!$C108,0))</f>
        <v/>
      </c>
      <c r="BK60" s="27">
        <f>IF(('入力'!$C108="")+('入力'!$B108=""),0,IF((BK$1&gt;='入力'!$B108)*(BK$1&lt;=IF('入力'!$E108="",IF('入力'!$D108="",'入力'!$B108,9999),'入力'!$E108))*(ROUND((BK$1-'入力'!$B108)/IF('入力'!$D108="",1000,'入力'!$D108),0)*IF('入力'!$D108="",1000,'入力'!$D108)=(BK$1-'入力'!$B108)),'入力'!$C108,0))</f>
        <v/>
      </c>
      <c r="BL60" s="27">
        <f>IF(('入力'!$C108="")+('入力'!$B108=""),0,IF((BL$1&gt;='入力'!$B108)*(BL$1&lt;=IF('入力'!$E108="",IF('入力'!$D108="",'入力'!$B108,9999),'入力'!$E108))*(ROUND((BL$1-'入力'!$B108)/IF('入力'!$D108="",1000,'入力'!$D108),0)*IF('入力'!$D108="",1000,'入力'!$D108)=(BL$1-'入力'!$B108)),'入力'!$C108,0))</f>
        <v/>
      </c>
      <c r="BM60" s="27">
        <f>IF(('入力'!$C108="")+('入力'!$B108=""),0,IF((BM$1&gt;='入力'!$B108)*(BM$1&lt;=IF('入力'!$E108="",IF('入力'!$D108="",'入力'!$B108,9999),'入力'!$E108))*(ROUND((BM$1-'入力'!$B108)/IF('入力'!$D108="",1000,'入力'!$D108),0)*IF('入力'!$D108="",1000,'入力'!$D108)=(BM$1-'入力'!$B108)),'入力'!$C108,0))</f>
        <v/>
      </c>
      <c r="BN60" s="27">
        <f>IF(('入力'!$C108="")+('入力'!$B108=""),0,IF((BN$1&gt;='入力'!$B108)*(BN$1&lt;=IF('入力'!$E108="",IF('入力'!$D108="",'入力'!$B108,9999),'入力'!$E108))*(ROUND((BN$1-'入力'!$B108)/IF('入力'!$D108="",1000,'入力'!$D108),0)*IF('入力'!$D108="",1000,'入力'!$D108)=(BN$1-'入力'!$B108)),'入力'!$C108,0))</f>
        <v/>
      </c>
      <c r="BO60" s="27">
        <f>IF(('入力'!$C108="")+('入力'!$B108=""),0,IF((BO$1&gt;='入力'!$B108)*(BO$1&lt;=IF('入力'!$E108="",IF('入力'!$D108="",'入力'!$B108,9999),'入力'!$E108))*(ROUND((BO$1-'入力'!$B108)/IF('入力'!$D108="",1000,'入力'!$D108),0)*IF('入力'!$D108="",1000,'入力'!$D108)=(BO$1-'入力'!$B108)),'入力'!$C108,0))</f>
        <v/>
      </c>
    </row>
    <row r="61">
      <c r="A61" s="5" t="inlineStr">
        <is>
          <t>その他の収入 3</t>
        </is>
      </c>
      <c r="B61" s="27">
        <f>IF(('入力'!$C109="")+('入力'!$B109=""),0,IF((B$1&gt;='入力'!$B109)*(B$1&lt;=IF('入力'!$E109="",IF('入力'!$D109="",'入力'!$B109,9999),'入力'!$E109))*(ROUND((B$1-'入力'!$B109)/IF('入力'!$D109="",1000,'入力'!$D109),0)*IF('入力'!$D109="",1000,'入力'!$D109)=(B$1-'入力'!$B109)),'入力'!$C109,0))</f>
        <v/>
      </c>
      <c r="C61" s="27">
        <f>IF(('入力'!$C109="")+('入力'!$B109=""),0,IF((C$1&gt;='入力'!$B109)*(C$1&lt;=IF('入力'!$E109="",IF('入力'!$D109="",'入力'!$B109,9999),'入力'!$E109))*(ROUND((C$1-'入力'!$B109)/IF('入力'!$D109="",1000,'入力'!$D109),0)*IF('入力'!$D109="",1000,'入力'!$D109)=(C$1-'入力'!$B109)),'入力'!$C109,0))</f>
        <v/>
      </c>
      <c r="D61" s="27">
        <f>IF(('入力'!$C109="")+('入力'!$B109=""),0,IF((D$1&gt;='入力'!$B109)*(D$1&lt;=IF('入力'!$E109="",IF('入力'!$D109="",'入力'!$B109,9999),'入力'!$E109))*(ROUND((D$1-'入力'!$B109)/IF('入力'!$D109="",1000,'入力'!$D109),0)*IF('入力'!$D109="",1000,'入力'!$D109)=(D$1-'入力'!$B109)),'入力'!$C109,0))</f>
        <v/>
      </c>
      <c r="E61" s="27">
        <f>IF(('入力'!$C109="")+('入力'!$B109=""),0,IF((E$1&gt;='入力'!$B109)*(E$1&lt;=IF('入力'!$E109="",IF('入力'!$D109="",'入力'!$B109,9999),'入力'!$E109))*(ROUND((E$1-'入力'!$B109)/IF('入力'!$D109="",1000,'入力'!$D109),0)*IF('入力'!$D109="",1000,'入力'!$D109)=(E$1-'入力'!$B109)),'入力'!$C109,0))</f>
        <v/>
      </c>
      <c r="F61" s="27">
        <f>IF(('入力'!$C109="")+('入力'!$B109=""),0,IF((F$1&gt;='入力'!$B109)*(F$1&lt;=IF('入力'!$E109="",IF('入力'!$D109="",'入力'!$B109,9999),'入力'!$E109))*(ROUND((F$1-'入力'!$B109)/IF('入力'!$D109="",1000,'入力'!$D109),0)*IF('入力'!$D109="",1000,'入力'!$D109)=(F$1-'入力'!$B109)),'入力'!$C109,0))</f>
        <v/>
      </c>
      <c r="G61" s="27">
        <f>IF(('入力'!$C109="")+('入力'!$B109=""),0,IF((G$1&gt;='入力'!$B109)*(G$1&lt;=IF('入力'!$E109="",IF('入力'!$D109="",'入力'!$B109,9999),'入力'!$E109))*(ROUND((G$1-'入力'!$B109)/IF('入力'!$D109="",1000,'入力'!$D109),0)*IF('入力'!$D109="",1000,'入力'!$D109)=(G$1-'入力'!$B109)),'入力'!$C109,0))</f>
        <v/>
      </c>
      <c r="H61" s="27">
        <f>IF(('入力'!$C109="")+('入力'!$B109=""),0,IF((H$1&gt;='入力'!$B109)*(H$1&lt;=IF('入力'!$E109="",IF('入力'!$D109="",'入力'!$B109,9999),'入力'!$E109))*(ROUND((H$1-'入力'!$B109)/IF('入力'!$D109="",1000,'入力'!$D109),0)*IF('入力'!$D109="",1000,'入力'!$D109)=(H$1-'入力'!$B109)),'入力'!$C109,0))</f>
        <v/>
      </c>
      <c r="I61" s="27">
        <f>IF(('入力'!$C109="")+('入力'!$B109=""),0,IF((I$1&gt;='入力'!$B109)*(I$1&lt;=IF('入力'!$E109="",IF('入力'!$D109="",'入力'!$B109,9999),'入力'!$E109))*(ROUND((I$1-'入力'!$B109)/IF('入力'!$D109="",1000,'入力'!$D109),0)*IF('入力'!$D109="",1000,'入力'!$D109)=(I$1-'入力'!$B109)),'入力'!$C109,0))</f>
        <v/>
      </c>
      <c r="J61" s="27">
        <f>IF(('入力'!$C109="")+('入力'!$B109=""),0,IF((J$1&gt;='入力'!$B109)*(J$1&lt;=IF('入力'!$E109="",IF('入力'!$D109="",'入力'!$B109,9999),'入力'!$E109))*(ROUND((J$1-'入力'!$B109)/IF('入力'!$D109="",1000,'入力'!$D109),0)*IF('入力'!$D109="",1000,'入力'!$D109)=(J$1-'入力'!$B109)),'入力'!$C109,0))</f>
        <v/>
      </c>
      <c r="K61" s="27">
        <f>IF(('入力'!$C109="")+('入力'!$B109=""),0,IF((K$1&gt;='入力'!$B109)*(K$1&lt;=IF('入力'!$E109="",IF('入力'!$D109="",'入力'!$B109,9999),'入力'!$E109))*(ROUND((K$1-'入力'!$B109)/IF('入力'!$D109="",1000,'入力'!$D109),0)*IF('入力'!$D109="",1000,'入力'!$D109)=(K$1-'入力'!$B109)),'入力'!$C109,0))</f>
        <v/>
      </c>
      <c r="L61" s="27">
        <f>IF(('入力'!$C109="")+('入力'!$B109=""),0,IF((L$1&gt;='入力'!$B109)*(L$1&lt;=IF('入力'!$E109="",IF('入力'!$D109="",'入力'!$B109,9999),'入力'!$E109))*(ROUND((L$1-'入力'!$B109)/IF('入力'!$D109="",1000,'入力'!$D109),0)*IF('入力'!$D109="",1000,'入力'!$D109)=(L$1-'入力'!$B109)),'入力'!$C109,0))</f>
        <v/>
      </c>
      <c r="M61" s="27">
        <f>IF(('入力'!$C109="")+('入力'!$B109=""),0,IF((M$1&gt;='入力'!$B109)*(M$1&lt;=IF('入力'!$E109="",IF('入力'!$D109="",'入力'!$B109,9999),'入力'!$E109))*(ROUND((M$1-'入力'!$B109)/IF('入力'!$D109="",1000,'入力'!$D109),0)*IF('入力'!$D109="",1000,'入力'!$D109)=(M$1-'入力'!$B109)),'入力'!$C109,0))</f>
        <v/>
      </c>
      <c r="N61" s="27">
        <f>IF(('入力'!$C109="")+('入力'!$B109=""),0,IF((N$1&gt;='入力'!$B109)*(N$1&lt;=IF('入力'!$E109="",IF('入力'!$D109="",'入力'!$B109,9999),'入力'!$E109))*(ROUND((N$1-'入力'!$B109)/IF('入力'!$D109="",1000,'入力'!$D109),0)*IF('入力'!$D109="",1000,'入力'!$D109)=(N$1-'入力'!$B109)),'入力'!$C109,0))</f>
        <v/>
      </c>
      <c r="O61" s="27">
        <f>IF(('入力'!$C109="")+('入力'!$B109=""),0,IF((O$1&gt;='入力'!$B109)*(O$1&lt;=IF('入力'!$E109="",IF('入力'!$D109="",'入力'!$B109,9999),'入力'!$E109))*(ROUND((O$1-'入力'!$B109)/IF('入力'!$D109="",1000,'入力'!$D109),0)*IF('入力'!$D109="",1000,'入力'!$D109)=(O$1-'入力'!$B109)),'入力'!$C109,0))</f>
        <v/>
      </c>
      <c r="P61" s="27">
        <f>IF(('入力'!$C109="")+('入力'!$B109=""),0,IF((P$1&gt;='入力'!$B109)*(P$1&lt;=IF('入力'!$E109="",IF('入力'!$D109="",'入力'!$B109,9999),'入力'!$E109))*(ROUND((P$1-'入力'!$B109)/IF('入力'!$D109="",1000,'入力'!$D109),0)*IF('入力'!$D109="",1000,'入力'!$D109)=(P$1-'入力'!$B109)),'入力'!$C109,0))</f>
        <v/>
      </c>
      <c r="Q61" s="27">
        <f>IF(('入力'!$C109="")+('入力'!$B109=""),0,IF((Q$1&gt;='入力'!$B109)*(Q$1&lt;=IF('入力'!$E109="",IF('入力'!$D109="",'入力'!$B109,9999),'入力'!$E109))*(ROUND((Q$1-'入力'!$B109)/IF('入力'!$D109="",1000,'入力'!$D109),0)*IF('入力'!$D109="",1000,'入力'!$D109)=(Q$1-'入力'!$B109)),'入力'!$C109,0))</f>
        <v/>
      </c>
      <c r="R61" s="27">
        <f>IF(('入力'!$C109="")+('入力'!$B109=""),0,IF((R$1&gt;='入力'!$B109)*(R$1&lt;=IF('入力'!$E109="",IF('入力'!$D109="",'入力'!$B109,9999),'入力'!$E109))*(ROUND((R$1-'入力'!$B109)/IF('入力'!$D109="",1000,'入力'!$D109),0)*IF('入力'!$D109="",1000,'入力'!$D109)=(R$1-'入力'!$B109)),'入力'!$C109,0))</f>
        <v/>
      </c>
      <c r="S61" s="27">
        <f>IF(('入力'!$C109="")+('入力'!$B109=""),0,IF((S$1&gt;='入力'!$B109)*(S$1&lt;=IF('入力'!$E109="",IF('入力'!$D109="",'入力'!$B109,9999),'入力'!$E109))*(ROUND((S$1-'入力'!$B109)/IF('入力'!$D109="",1000,'入力'!$D109),0)*IF('入力'!$D109="",1000,'入力'!$D109)=(S$1-'入力'!$B109)),'入力'!$C109,0))</f>
        <v/>
      </c>
      <c r="T61" s="27">
        <f>IF(('入力'!$C109="")+('入力'!$B109=""),0,IF((T$1&gt;='入力'!$B109)*(T$1&lt;=IF('入力'!$E109="",IF('入力'!$D109="",'入力'!$B109,9999),'入力'!$E109))*(ROUND((T$1-'入力'!$B109)/IF('入力'!$D109="",1000,'入力'!$D109),0)*IF('入力'!$D109="",1000,'入力'!$D109)=(T$1-'入力'!$B109)),'入力'!$C109,0))</f>
        <v/>
      </c>
      <c r="U61" s="27">
        <f>IF(('入力'!$C109="")+('入力'!$B109=""),0,IF((U$1&gt;='入力'!$B109)*(U$1&lt;=IF('入力'!$E109="",IF('入力'!$D109="",'入力'!$B109,9999),'入力'!$E109))*(ROUND((U$1-'入力'!$B109)/IF('入力'!$D109="",1000,'入力'!$D109),0)*IF('入力'!$D109="",1000,'入力'!$D109)=(U$1-'入力'!$B109)),'入力'!$C109,0))</f>
        <v/>
      </c>
      <c r="V61" s="27">
        <f>IF(('入力'!$C109="")+('入力'!$B109=""),0,IF((V$1&gt;='入力'!$B109)*(V$1&lt;=IF('入力'!$E109="",IF('入力'!$D109="",'入力'!$B109,9999),'入力'!$E109))*(ROUND((V$1-'入力'!$B109)/IF('入力'!$D109="",1000,'入力'!$D109),0)*IF('入力'!$D109="",1000,'入力'!$D109)=(V$1-'入力'!$B109)),'入力'!$C109,0))</f>
        <v/>
      </c>
      <c r="W61" s="27">
        <f>IF(('入力'!$C109="")+('入力'!$B109=""),0,IF((W$1&gt;='入力'!$B109)*(W$1&lt;=IF('入力'!$E109="",IF('入力'!$D109="",'入力'!$B109,9999),'入力'!$E109))*(ROUND((W$1-'入力'!$B109)/IF('入力'!$D109="",1000,'入力'!$D109),0)*IF('入力'!$D109="",1000,'入力'!$D109)=(W$1-'入力'!$B109)),'入力'!$C109,0))</f>
        <v/>
      </c>
      <c r="X61" s="27">
        <f>IF(('入力'!$C109="")+('入力'!$B109=""),0,IF((X$1&gt;='入力'!$B109)*(X$1&lt;=IF('入力'!$E109="",IF('入力'!$D109="",'入力'!$B109,9999),'入力'!$E109))*(ROUND((X$1-'入力'!$B109)/IF('入力'!$D109="",1000,'入力'!$D109),0)*IF('入力'!$D109="",1000,'入力'!$D109)=(X$1-'入力'!$B109)),'入力'!$C109,0))</f>
        <v/>
      </c>
      <c r="Y61" s="27">
        <f>IF(('入力'!$C109="")+('入力'!$B109=""),0,IF((Y$1&gt;='入力'!$B109)*(Y$1&lt;=IF('入力'!$E109="",IF('入力'!$D109="",'入力'!$B109,9999),'入力'!$E109))*(ROUND((Y$1-'入力'!$B109)/IF('入力'!$D109="",1000,'入力'!$D109),0)*IF('入力'!$D109="",1000,'入力'!$D109)=(Y$1-'入力'!$B109)),'入力'!$C109,0))</f>
        <v/>
      </c>
      <c r="Z61" s="27">
        <f>IF(('入力'!$C109="")+('入力'!$B109=""),0,IF((Z$1&gt;='入力'!$B109)*(Z$1&lt;=IF('入力'!$E109="",IF('入力'!$D109="",'入力'!$B109,9999),'入力'!$E109))*(ROUND((Z$1-'入力'!$B109)/IF('入力'!$D109="",1000,'入力'!$D109),0)*IF('入力'!$D109="",1000,'入力'!$D109)=(Z$1-'入力'!$B109)),'入力'!$C109,0))</f>
        <v/>
      </c>
      <c r="AA61" s="27">
        <f>IF(('入力'!$C109="")+('入力'!$B109=""),0,IF((AA$1&gt;='入力'!$B109)*(AA$1&lt;=IF('入力'!$E109="",IF('入力'!$D109="",'入力'!$B109,9999),'入力'!$E109))*(ROUND((AA$1-'入力'!$B109)/IF('入力'!$D109="",1000,'入力'!$D109),0)*IF('入力'!$D109="",1000,'入力'!$D109)=(AA$1-'入力'!$B109)),'入力'!$C109,0))</f>
        <v/>
      </c>
      <c r="AB61" s="27">
        <f>IF(('入力'!$C109="")+('入力'!$B109=""),0,IF((AB$1&gt;='入力'!$B109)*(AB$1&lt;=IF('入力'!$E109="",IF('入力'!$D109="",'入力'!$B109,9999),'入力'!$E109))*(ROUND((AB$1-'入力'!$B109)/IF('入力'!$D109="",1000,'入力'!$D109),0)*IF('入力'!$D109="",1000,'入力'!$D109)=(AB$1-'入力'!$B109)),'入力'!$C109,0))</f>
        <v/>
      </c>
      <c r="AC61" s="27">
        <f>IF(('入力'!$C109="")+('入力'!$B109=""),0,IF((AC$1&gt;='入力'!$B109)*(AC$1&lt;=IF('入力'!$E109="",IF('入力'!$D109="",'入力'!$B109,9999),'入力'!$E109))*(ROUND((AC$1-'入力'!$B109)/IF('入力'!$D109="",1000,'入力'!$D109),0)*IF('入力'!$D109="",1000,'入力'!$D109)=(AC$1-'入力'!$B109)),'入力'!$C109,0))</f>
        <v/>
      </c>
      <c r="AD61" s="27">
        <f>IF(('入力'!$C109="")+('入力'!$B109=""),0,IF((AD$1&gt;='入力'!$B109)*(AD$1&lt;=IF('入力'!$E109="",IF('入力'!$D109="",'入力'!$B109,9999),'入力'!$E109))*(ROUND((AD$1-'入力'!$B109)/IF('入力'!$D109="",1000,'入力'!$D109),0)*IF('入力'!$D109="",1000,'入力'!$D109)=(AD$1-'入力'!$B109)),'入力'!$C109,0))</f>
        <v/>
      </c>
      <c r="AE61" s="27">
        <f>IF(('入力'!$C109="")+('入力'!$B109=""),0,IF((AE$1&gt;='入力'!$B109)*(AE$1&lt;=IF('入力'!$E109="",IF('入力'!$D109="",'入力'!$B109,9999),'入力'!$E109))*(ROUND((AE$1-'入力'!$B109)/IF('入力'!$D109="",1000,'入力'!$D109),0)*IF('入力'!$D109="",1000,'入力'!$D109)=(AE$1-'入力'!$B109)),'入力'!$C109,0))</f>
        <v/>
      </c>
      <c r="AF61" s="27">
        <f>IF(('入力'!$C109="")+('入力'!$B109=""),0,IF((AF$1&gt;='入力'!$B109)*(AF$1&lt;=IF('入力'!$E109="",IF('入力'!$D109="",'入力'!$B109,9999),'入力'!$E109))*(ROUND((AF$1-'入力'!$B109)/IF('入力'!$D109="",1000,'入力'!$D109),0)*IF('入力'!$D109="",1000,'入力'!$D109)=(AF$1-'入力'!$B109)),'入力'!$C109,0))</f>
        <v/>
      </c>
      <c r="AG61" s="27">
        <f>IF(('入力'!$C109="")+('入力'!$B109=""),0,IF((AG$1&gt;='入力'!$B109)*(AG$1&lt;=IF('入力'!$E109="",IF('入力'!$D109="",'入力'!$B109,9999),'入力'!$E109))*(ROUND((AG$1-'入力'!$B109)/IF('入力'!$D109="",1000,'入力'!$D109),0)*IF('入力'!$D109="",1000,'入力'!$D109)=(AG$1-'入力'!$B109)),'入力'!$C109,0))</f>
        <v/>
      </c>
      <c r="AH61" s="27">
        <f>IF(('入力'!$C109="")+('入力'!$B109=""),0,IF((AH$1&gt;='入力'!$B109)*(AH$1&lt;=IF('入力'!$E109="",IF('入力'!$D109="",'入力'!$B109,9999),'入力'!$E109))*(ROUND((AH$1-'入力'!$B109)/IF('入力'!$D109="",1000,'入力'!$D109),0)*IF('入力'!$D109="",1000,'入力'!$D109)=(AH$1-'入力'!$B109)),'入力'!$C109,0))</f>
        <v/>
      </c>
      <c r="AI61" s="27">
        <f>IF(('入力'!$C109="")+('入力'!$B109=""),0,IF((AI$1&gt;='入力'!$B109)*(AI$1&lt;=IF('入力'!$E109="",IF('入力'!$D109="",'入力'!$B109,9999),'入力'!$E109))*(ROUND((AI$1-'入力'!$B109)/IF('入力'!$D109="",1000,'入力'!$D109),0)*IF('入力'!$D109="",1000,'入力'!$D109)=(AI$1-'入力'!$B109)),'入力'!$C109,0))</f>
        <v/>
      </c>
      <c r="AJ61" s="27">
        <f>IF(('入力'!$C109="")+('入力'!$B109=""),0,IF((AJ$1&gt;='入力'!$B109)*(AJ$1&lt;=IF('入力'!$E109="",IF('入力'!$D109="",'入力'!$B109,9999),'入力'!$E109))*(ROUND((AJ$1-'入力'!$B109)/IF('入力'!$D109="",1000,'入力'!$D109),0)*IF('入力'!$D109="",1000,'入力'!$D109)=(AJ$1-'入力'!$B109)),'入力'!$C109,0))</f>
        <v/>
      </c>
      <c r="AK61" s="27">
        <f>IF(('入力'!$C109="")+('入力'!$B109=""),0,IF((AK$1&gt;='入力'!$B109)*(AK$1&lt;=IF('入力'!$E109="",IF('入力'!$D109="",'入力'!$B109,9999),'入力'!$E109))*(ROUND((AK$1-'入力'!$B109)/IF('入力'!$D109="",1000,'入力'!$D109),0)*IF('入力'!$D109="",1000,'入力'!$D109)=(AK$1-'入力'!$B109)),'入力'!$C109,0))</f>
        <v/>
      </c>
      <c r="AL61" s="27">
        <f>IF(('入力'!$C109="")+('入力'!$B109=""),0,IF((AL$1&gt;='入力'!$B109)*(AL$1&lt;=IF('入力'!$E109="",IF('入力'!$D109="",'入力'!$B109,9999),'入力'!$E109))*(ROUND((AL$1-'入力'!$B109)/IF('入力'!$D109="",1000,'入力'!$D109),0)*IF('入力'!$D109="",1000,'入力'!$D109)=(AL$1-'入力'!$B109)),'入力'!$C109,0))</f>
        <v/>
      </c>
      <c r="AM61" s="27">
        <f>IF(('入力'!$C109="")+('入力'!$B109=""),0,IF((AM$1&gt;='入力'!$B109)*(AM$1&lt;=IF('入力'!$E109="",IF('入力'!$D109="",'入力'!$B109,9999),'入力'!$E109))*(ROUND((AM$1-'入力'!$B109)/IF('入力'!$D109="",1000,'入力'!$D109),0)*IF('入力'!$D109="",1000,'入力'!$D109)=(AM$1-'入力'!$B109)),'入力'!$C109,0))</f>
        <v/>
      </c>
      <c r="AN61" s="27">
        <f>IF(('入力'!$C109="")+('入力'!$B109=""),0,IF((AN$1&gt;='入力'!$B109)*(AN$1&lt;=IF('入力'!$E109="",IF('入力'!$D109="",'入力'!$B109,9999),'入力'!$E109))*(ROUND((AN$1-'入力'!$B109)/IF('入力'!$D109="",1000,'入力'!$D109),0)*IF('入力'!$D109="",1000,'入力'!$D109)=(AN$1-'入力'!$B109)),'入力'!$C109,0))</f>
        <v/>
      </c>
      <c r="AO61" s="27">
        <f>IF(('入力'!$C109="")+('入力'!$B109=""),0,IF((AO$1&gt;='入力'!$B109)*(AO$1&lt;=IF('入力'!$E109="",IF('入力'!$D109="",'入力'!$B109,9999),'入力'!$E109))*(ROUND((AO$1-'入力'!$B109)/IF('入力'!$D109="",1000,'入力'!$D109),0)*IF('入力'!$D109="",1000,'入力'!$D109)=(AO$1-'入力'!$B109)),'入力'!$C109,0))</f>
        <v/>
      </c>
      <c r="AP61" s="27">
        <f>IF(('入力'!$C109="")+('入力'!$B109=""),0,IF((AP$1&gt;='入力'!$B109)*(AP$1&lt;=IF('入力'!$E109="",IF('入力'!$D109="",'入力'!$B109,9999),'入力'!$E109))*(ROUND((AP$1-'入力'!$B109)/IF('入力'!$D109="",1000,'入力'!$D109),0)*IF('入力'!$D109="",1000,'入力'!$D109)=(AP$1-'入力'!$B109)),'入力'!$C109,0))</f>
        <v/>
      </c>
      <c r="AQ61" s="27">
        <f>IF(('入力'!$C109="")+('入力'!$B109=""),0,IF((AQ$1&gt;='入力'!$B109)*(AQ$1&lt;=IF('入力'!$E109="",IF('入力'!$D109="",'入力'!$B109,9999),'入力'!$E109))*(ROUND((AQ$1-'入力'!$B109)/IF('入力'!$D109="",1000,'入力'!$D109),0)*IF('入力'!$D109="",1000,'入力'!$D109)=(AQ$1-'入力'!$B109)),'入力'!$C109,0))</f>
        <v/>
      </c>
      <c r="AR61" s="27">
        <f>IF(('入力'!$C109="")+('入力'!$B109=""),0,IF((AR$1&gt;='入力'!$B109)*(AR$1&lt;=IF('入力'!$E109="",IF('入力'!$D109="",'入力'!$B109,9999),'入力'!$E109))*(ROUND((AR$1-'入力'!$B109)/IF('入力'!$D109="",1000,'入力'!$D109),0)*IF('入力'!$D109="",1000,'入力'!$D109)=(AR$1-'入力'!$B109)),'入力'!$C109,0))</f>
        <v/>
      </c>
      <c r="AS61" s="27">
        <f>IF(('入力'!$C109="")+('入力'!$B109=""),0,IF((AS$1&gt;='入力'!$B109)*(AS$1&lt;=IF('入力'!$E109="",IF('入力'!$D109="",'入力'!$B109,9999),'入力'!$E109))*(ROUND((AS$1-'入力'!$B109)/IF('入力'!$D109="",1000,'入力'!$D109),0)*IF('入力'!$D109="",1000,'入力'!$D109)=(AS$1-'入力'!$B109)),'入力'!$C109,0))</f>
        <v/>
      </c>
      <c r="AT61" s="27">
        <f>IF(('入力'!$C109="")+('入力'!$B109=""),0,IF((AT$1&gt;='入力'!$B109)*(AT$1&lt;=IF('入力'!$E109="",IF('入力'!$D109="",'入力'!$B109,9999),'入力'!$E109))*(ROUND((AT$1-'入力'!$B109)/IF('入力'!$D109="",1000,'入力'!$D109),0)*IF('入力'!$D109="",1000,'入力'!$D109)=(AT$1-'入力'!$B109)),'入力'!$C109,0))</f>
        <v/>
      </c>
      <c r="AU61" s="27">
        <f>IF(('入力'!$C109="")+('入力'!$B109=""),0,IF((AU$1&gt;='入力'!$B109)*(AU$1&lt;=IF('入力'!$E109="",IF('入力'!$D109="",'入力'!$B109,9999),'入力'!$E109))*(ROUND((AU$1-'入力'!$B109)/IF('入力'!$D109="",1000,'入力'!$D109),0)*IF('入力'!$D109="",1000,'入力'!$D109)=(AU$1-'入力'!$B109)),'入力'!$C109,0))</f>
        <v/>
      </c>
      <c r="AV61" s="27">
        <f>IF(('入力'!$C109="")+('入力'!$B109=""),0,IF((AV$1&gt;='入力'!$B109)*(AV$1&lt;=IF('入力'!$E109="",IF('入力'!$D109="",'入力'!$B109,9999),'入力'!$E109))*(ROUND((AV$1-'入力'!$B109)/IF('入力'!$D109="",1000,'入力'!$D109),0)*IF('入力'!$D109="",1000,'入力'!$D109)=(AV$1-'入力'!$B109)),'入力'!$C109,0))</f>
        <v/>
      </c>
      <c r="AW61" s="27">
        <f>IF(('入力'!$C109="")+('入力'!$B109=""),0,IF((AW$1&gt;='入力'!$B109)*(AW$1&lt;=IF('入力'!$E109="",IF('入力'!$D109="",'入力'!$B109,9999),'入力'!$E109))*(ROUND((AW$1-'入力'!$B109)/IF('入力'!$D109="",1000,'入力'!$D109),0)*IF('入力'!$D109="",1000,'入力'!$D109)=(AW$1-'入力'!$B109)),'入力'!$C109,0))</f>
        <v/>
      </c>
      <c r="AX61" s="27">
        <f>IF(('入力'!$C109="")+('入力'!$B109=""),0,IF((AX$1&gt;='入力'!$B109)*(AX$1&lt;=IF('入力'!$E109="",IF('入力'!$D109="",'入力'!$B109,9999),'入力'!$E109))*(ROUND((AX$1-'入力'!$B109)/IF('入力'!$D109="",1000,'入力'!$D109),0)*IF('入力'!$D109="",1000,'入力'!$D109)=(AX$1-'入力'!$B109)),'入力'!$C109,0))</f>
        <v/>
      </c>
      <c r="AY61" s="27">
        <f>IF(('入力'!$C109="")+('入力'!$B109=""),0,IF((AY$1&gt;='入力'!$B109)*(AY$1&lt;=IF('入力'!$E109="",IF('入力'!$D109="",'入力'!$B109,9999),'入力'!$E109))*(ROUND((AY$1-'入力'!$B109)/IF('入力'!$D109="",1000,'入力'!$D109),0)*IF('入力'!$D109="",1000,'入力'!$D109)=(AY$1-'入力'!$B109)),'入力'!$C109,0))</f>
        <v/>
      </c>
      <c r="AZ61" s="27">
        <f>IF(('入力'!$C109="")+('入力'!$B109=""),0,IF((AZ$1&gt;='入力'!$B109)*(AZ$1&lt;=IF('入力'!$E109="",IF('入力'!$D109="",'入力'!$B109,9999),'入力'!$E109))*(ROUND((AZ$1-'入力'!$B109)/IF('入力'!$D109="",1000,'入力'!$D109),0)*IF('入力'!$D109="",1000,'入力'!$D109)=(AZ$1-'入力'!$B109)),'入力'!$C109,0))</f>
        <v/>
      </c>
      <c r="BA61" s="27">
        <f>IF(('入力'!$C109="")+('入力'!$B109=""),0,IF((BA$1&gt;='入力'!$B109)*(BA$1&lt;=IF('入力'!$E109="",IF('入力'!$D109="",'入力'!$B109,9999),'入力'!$E109))*(ROUND((BA$1-'入力'!$B109)/IF('入力'!$D109="",1000,'入力'!$D109),0)*IF('入力'!$D109="",1000,'入力'!$D109)=(BA$1-'入力'!$B109)),'入力'!$C109,0))</f>
        <v/>
      </c>
      <c r="BB61" s="27">
        <f>IF(('入力'!$C109="")+('入力'!$B109=""),0,IF((BB$1&gt;='入力'!$B109)*(BB$1&lt;=IF('入力'!$E109="",IF('入力'!$D109="",'入力'!$B109,9999),'入力'!$E109))*(ROUND((BB$1-'入力'!$B109)/IF('入力'!$D109="",1000,'入力'!$D109),0)*IF('入力'!$D109="",1000,'入力'!$D109)=(BB$1-'入力'!$B109)),'入力'!$C109,0))</f>
        <v/>
      </c>
      <c r="BC61" s="27">
        <f>IF(('入力'!$C109="")+('入力'!$B109=""),0,IF((BC$1&gt;='入力'!$B109)*(BC$1&lt;=IF('入力'!$E109="",IF('入力'!$D109="",'入力'!$B109,9999),'入力'!$E109))*(ROUND((BC$1-'入力'!$B109)/IF('入力'!$D109="",1000,'入力'!$D109),0)*IF('入力'!$D109="",1000,'入力'!$D109)=(BC$1-'入力'!$B109)),'入力'!$C109,0))</f>
        <v/>
      </c>
      <c r="BD61" s="27">
        <f>IF(('入力'!$C109="")+('入力'!$B109=""),0,IF((BD$1&gt;='入力'!$B109)*(BD$1&lt;=IF('入力'!$E109="",IF('入力'!$D109="",'入力'!$B109,9999),'入力'!$E109))*(ROUND((BD$1-'入力'!$B109)/IF('入力'!$D109="",1000,'入力'!$D109),0)*IF('入力'!$D109="",1000,'入力'!$D109)=(BD$1-'入力'!$B109)),'入力'!$C109,0))</f>
        <v/>
      </c>
      <c r="BE61" s="27">
        <f>IF(('入力'!$C109="")+('入力'!$B109=""),0,IF((BE$1&gt;='入力'!$B109)*(BE$1&lt;=IF('入力'!$E109="",IF('入力'!$D109="",'入力'!$B109,9999),'入力'!$E109))*(ROUND((BE$1-'入力'!$B109)/IF('入力'!$D109="",1000,'入力'!$D109),0)*IF('入力'!$D109="",1000,'入力'!$D109)=(BE$1-'入力'!$B109)),'入力'!$C109,0))</f>
        <v/>
      </c>
      <c r="BF61" s="27">
        <f>IF(('入力'!$C109="")+('入力'!$B109=""),0,IF((BF$1&gt;='入力'!$B109)*(BF$1&lt;=IF('入力'!$E109="",IF('入力'!$D109="",'入力'!$B109,9999),'入力'!$E109))*(ROUND((BF$1-'入力'!$B109)/IF('入力'!$D109="",1000,'入力'!$D109),0)*IF('入力'!$D109="",1000,'入力'!$D109)=(BF$1-'入力'!$B109)),'入力'!$C109,0))</f>
        <v/>
      </c>
      <c r="BG61" s="27">
        <f>IF(('入力'!$C109="")+('入力'!$B109=""),0,IF((BG$1&gt;='入力'!$B109)*(BG$1&lt;=IF('入力'!$E109="",IF('入力'!$D109="",'入力'!$B109,9999),'入力'!$E109))*(ROUND((BG$1-'入力'!$B109)/IF('入力'!$D109="",1000,'入力'!$D109),0)*IF('入力'!$D109="",1000,'入力'!$D109)=(BG$1-'入力'!$B109)),'入力'!$C109,0))</f>
        <v/>
      </c>
      <c r="BH61" s="27">
        <f>IF(('入力'!$C109="")+('入力'!$B109=""),0,IF((BH$1&gt;='入力'!$B109)*(BH$1&lt;=IF('入力'!$E109="",IF('入力'!$D109="",'入力'!$B109,9999),'入力'!$E109))*(ROUND((BH$1-'入力'!$B109)/IF('入力'!$D109="",1000,'入力'!$D109),0)*IF('入力'!$D109="",1000,'入力'!$D109)=(BH$1-'入力'!$B109)),'入力'!$C109,0))</f>
        <v/>
      </c>
      <c r="BI61" s="27">
        <f>IF(('入力'!$C109="")+('入力'!$B109=""),0,IF((BI$1&gt;='入力'!$B109)*(BI$1&lt;=IF('入力'!$E109="",IF('入力'!$D109="",'入力'!$B109,9999),'入力'!$E109))*(ROUND((BI$1-'入力'!$B109)/IF('入力'!$D109="",1000,'入力'!$D109),0)*IF('入力'!$D109="",1000,'入力'!$D109)=(BI$1-'入力'!$B109)),'入力'!$C109,0))</f>
        <v/>
      </c>
      <c r="BJ61" s="27">
        <f>IF(('入力'!$C109="")+('入力'!$B109=""),0,IF((BJ$1&gt;='入力'!$B109)*(BJ$1&lt;=IF('入力'!$E109="",IF('入力'!$D109="",'入力'!$B109,9999),'入力'!$E109))*(ROUND((BJ$1-'入力'!$B109)/IF('入力'!$D109="",1000,'入力'!$D109),0)*IF('入力'!$D109="",1000,'入力'!$D109)=(BJ$1-'入力'!$B109)),'入力'!$C109,0))</f>
        <v/>
      </c>
      <c r="BK61" s="27">
        <f>IF(('入力'!$C109="")+('入力'!$B109=""),0,IF((BK$1&gt;='入力'!$B109)*(BK$1&lt;=IF('入力'!$E109="",IF('入力'!$D109="",'入力'!$B109,9999),'入力'!$E109))*(ROUND((BK$1-'入力'!$B109)/IF('入力'!$D109="",1000,'入力'!$D109),0)*IF('入力'!$D109="",1000,'入力'!$D109)=(BK$1-'入力'!$B109)),'入力'!$C109,0))</f>
        <v/>
      </c>
      <c r="BL61" s="27">
        <f>IF(('入力'!$C109="")+('入力'!$B109=""),0,IF((BL$1&gt;='入力'!$B109)*(BL$1&lt;=IF('入力'!$E109="",IF('入力'!$D109="",'入力'!$B109,9999),'入力'!$E109))*(ROUND((BL$1-'入力'!$B109)/IF('入力'!$D109="",1000,'入力'!$D109),0)*IF('入力'!$D109="",1000,'入力'!$D109)=(BL$1-'入力'!$B109)),'入力'!$C109,0))</f>
        <v/>
      </c>
      <c r="BM61" s="27">
        <f>IF(('入力'!$C109="")+('入力'!$B109=""),0,IF((BM$1&gt;='入力'!$B109)*(BM$1&lt;=IF('入力'!$E109="",IF('入力'!$D109="",'入力'!$B109,9999),'入力'!$E109))*(ROUND((BM$1-'入力'!$B109)/IF('入力'!$D109="",1000,'入力'!$D109),0)*IF('入力'!$D109="",1000,'入力'!$D109)=(BM$1-'入力'!$B109)),'入力'!$C109,0))</f>
        <v/>
      </c>
      <c r="BN61" s="27">
        <f>IF(('入力'!$C109="")+('入力'!$B109=""),0,IF((BN$1&gt;='入力'!$B109)*(BN$1&lt;=IF('入力'!$E109="",IF('入力'!$D109="",'入力'!$B109,9999),'入力'!$E109))*(ROUND((BN$1-'入力'!$B109)/IF('入力'!$D109="",1000,'入力'!$D109),0)*IF('入力'!$D109="",1000,'入力'!$D109)=(BN$1-'入力'!$B109)),'入力'!$C109,0))</f>
        <v/>
      </c>
      <c r="BO61" s="27">
        <f>IF(('入力'!$C109="")+('入力'!$B109=""),0,IF((BO$1&gt;='入力'!$B109)*(BO$1&lt;=IF('入力'!$E109="",IF('入力'!$D109="",'入力'!$B109,9999),'入力'!$E109))*(ROUND((BO$1-'入力'!$B109)/IF('入力'!$D109="",1000,'入力'!$D109),0)*IF('入力'!$D109="",1000,'入力'!$D109)=(BO$1-'入力'!$B109)),'入力'!$C109,0))</f>
        <v/>
      </c>
    </row>
    <row r="62">
      <c r="A62" s="5" t="inlineStr">
        <is>
          <t>その他の収入 4</t>
        </is>
      </c>
      <c r="B62" s="27">
        <f>IF(('入力'!$C110="")+('入力'!$B110=""),0,IF((B$1&gt;='入力'!$B110)*(B$1&lt;=IF('入力'!$E110="",IF('入力'!$D110="",'入力'!$B110,9999),'入力'!$E110))*(ROUND((B$1-'入力'!$B110)/IF('入力'!$D110="",1000,'入力'!$D110),0)*IF('入力'!$D110="",1000,'入力'!$D110)=(B$1-'入力'!$B110)),'入力'!$C110,0))</f>
        <v/>
      </c>
      <c r="C62" s="27">
        <f>IF(('入力'!$C110="")+('入力'!$B110=""),0,IF((C$1&gt;='入力'!$B110)*(C$1&lt;=IF('入力'!$E110="",IF('入力'!$D110="",'入力'!$B110,9999),'入力'!$E110))*(ROUND((C$1-'入力'!$B110)/IF('入力'!$D110="",1000,'入力'!$D110),0)*IF('入力'!$D110="",1000,'入力'!$D110)=(C$1-'入力'!$B110)),'入力'!$C110,0))</f>
        <v/>
      </c>
      <c r="D62" s="27">
        <f>IF(('入力'!$C110="")+('入力'!$B110=""),0,IF((D$1&gt;='入力'!$B110)*(D$1&lt;=IF('入力'!$E110="",IF('入力'!$D110="",'入力'!$B110,9999),'入力'!$E110))*(ROUND((D$1-'入力'!$B110)/IF('入力'!$D110="",1000,'入力'!$D110),0)*IF('入力'!$D110="",1000,'入力'!$D110)=(D$1-'入力'!$B110)),'入力'!$C110,0))</f>
        <v/>
      </c>
      <c r="E62" s="27">
        <f>IF(('入力'!$C110="")+('入力'!$B110=""),0,IF((E$1&gt;='入力'!$B110)*(E$1&lt;=IF('入力'!$E110="",IF('入力'!$D110="",'入力'!$B110,9999),'入力'!$E110))*(ROUND((E$1-'入力'!$B110)/IF('入力'!$D110="",1000,'入力'!$D110),0)*IF('入力'!$D110="",1000,'入力'!$D110)=(E$1-'入力'!$B110)),'入力'!$C110,0))</f>
        <v/>
      </c>
      <c r="F62" s="27">
        <f>IF(('入力'!$C110="")+('入力'!$B110=""),0,IF((F$1&gt;='入力'!$B110)*(F$1&lt;=IF('入力'!$E110="",IF('入力'!$D110="",'入力'!$B110,9999),'入力'!$E110))*(ROUND((F$1-'入力'!$B110)/IF('入力'!$D110="",1000,'入力'!$D110),0)*IF('入力'!$D110="",1000,'入力'!$D110)=(F$1-'入力'!$B110)),'入力'!$C110,0))</f>
        <v/>
      </c>
      <c r="G62" s="27">
        <f>IF(('入力'!$C110="")+('入力'!$B110=""),0,IF((G$1&gt;='入力'!$B110)*(G$1&lt;=IF('入力'!$E110="",IF('入力'!$D110="",'入力'!$B110,9999),'入力'!$E110))*(ROUND((G$1-'入力'!$B110)/IF('入力'!$D110="",1000,'入力'!$D110),0)*IF('入力'!$D110="",1000,'入力'!$D110)=(G$1-'入力'!$B110)),'入力'!$C110,0))</f>
        <v/>
      </c>
      <c r="H62" s="27">
        <f>IF(('入力'!$C110="")+('入力'!$B110=""),0,IF((H$1&gt;='入力'!$B110)*(H$1&lt;=IF('入力'!$E110="",IF('入力'!$D110="",'入力'!$B110,9999),'入力'!$E110))*(ROUND((H$1-'入力'!$B110)/IF('入力'!$D110="",1000,'入力'!$D110),0)*IF('入力'!$D110="",1000,'入力'!$D110)=(H$1-'入力'!$B110)),'入力'!$C110,0))</f>
        <v/>
      </c>
      <c r="I62" s="27">
        <f>IF(('入力'!$C110="")+('入力'!$B110=""),0,IF((I$1&gt;='入力'!$B110)*(I$1&lt;=IF('入力'!$E110="",IF('入力'!$D110="",'入力'!$B110,9999),'入力'!$E110))*(ROUND((I$1-'入力'!$B110)/IF('入力'!$D110="",1000,'入力'!$D110),0)*IF('入力'!$D110="",1000,'入力'!$D110)=(I$1-'入力'!$B110)),'入力'!$C110,0))</f>
        <v/>
      </c>
      <c r="J62" s="27">
        <f>IF(('入力'!$C110="")+('入力'!$B110=""),0,IF((J$1&gt;='入力'!$B110)*(J$1&lt;=IF('入力'!$E110="",IF('入力'!$D110="",'入力'!$B110,9999),'入力'!$E110))*(ROUND((J$1-'入力'!$B110)/IF('入力'!$D110="",1000,'入力'!$D110),0)*IF('入力'!$D110="",1000,'入力'!$D110)=(J$1-'入力'!$B110)),'入力'!$C110,0))</f>
        <v/>
      </c>
      <c r="K62" s="27">
        <f>IF(('入力'!$C110="")+('入力'!$B110=""),0,IF((K$1&gt;='入力'!$B110)*(K$1&lt;=IF('入力'!$E110="",IF('入力'!$D110="",'入力'!$B110,9999),'入力'!$E110))*(ROUND((K$1-'入力'!$B110)/IF('入力'!$D110="",1000,'入力'!$D110),0)*IF('入力'!$D110="",1000,'入力'!$D110)=(K$1-'入力'!$B110)),'入力'!$C110,0))</f>
        <v/>
      </c>
      <c r="L62" s="27">
        <f>IF(('入力'!$C110="")+('入力'!$B110=""),0,IF((L$1&gt;='入力'!$B110)*(L$1&lt;=IF('入力'!$E110="",IF('入力'!$D110="",'入力'!$B110,9999),'入力'!$E110))*(ROUND((L$1-'入力'!$B110)/IF('入力'!$D110="",1000,'入力'!$D110),0)*IF('入力'!$D110="",1000,'入力'!$D110)=(L$1-'入力'!$B110)),'入力'!$C110,0))</f>
        <v/>
      </c>
      <c r="M62" s="27">
        <f>IF(('入力'!$C110="")+('入力'!$B110=""),0,IF((M$1&gt;='入力'!$B110)*(M$1&lt;=IF('入力'!$E110="",IF('入力'!$D110="",'入力'!$B110,9999),'入力'!$E110))*(ROUND((M$1-'入力'!$B110)/IF('入力'!$D110="",1000,'入力'!$D110),0)*IF('入力'!$D110="",1000,'入力'!$D110)=(M$1-'入力'!$B110)),'入力'!$C110,0))</f>
        <v/>
      </c>
      <c r="N62" s="27">
        <f>IF(('入力'!$C110="")+('入力'!$B110=""),0,IF((N$1&gt;='入力'!$B110)*(N$1&lt;=IF('入力'!$E110="",IF('入力'!$D110="",'入力'!$B110,9999),'入力'!$E110))*(ROUND((N$1-'入力'!$B110)/IF('入力'!$D110="",1000,'入力'!$D110),0)*IF('入力'!$D110="",1000,'入力'!$D110)=(N$1-'入力'!$B110)),'入力'!$C110,0))</f>
        <v/>
      </c>
      <c r="O62" s="27">
        <f>IF(('入力'!$C110="")+('入力'!$B110=""),0,IF((O$1&gt;='入力'!$B110)*(O$1&lt;=IF('入力'!$E110="",IF('入力'!$D110="",'入力'!$B110,9999),'入力'!$E110))*(ROUND((O$1-'入力'!$B110)/IF('入力'!$D110="",1000,'入力'!$D110),0)*IF('入力'!$D110="",1000,'入力'!$D110)=(O$1-'入力'!$B110)),'入力'!$C110,0))</f>
        <v/>
      </c>
      <c r="P62" s="27">
        <f>IF(('入力'!$C110="")+('入力'!$B110=""),0,IF((P$1&gt;='入力'!$B110)*(P$1&lt;=IF('入力'!$E110="",IF('入力'!$D110="",'入力'!$B110,9999),'入力'!$E110))*(ROUND((P$1-'入力'!$B110)/IF('入力'!$D110="",1000,'入力'!$D110),0)*IF('入力'!$D110="",1000,'入力'!$D110)=(P$1-'入力'!$B110)),'入力'!$C110,0))</f>
        <v/>
      </c>
      <c r="Q62" s="27">
        <f>IF(('入力'!$C110="")+('入力'!$B110=""),0,IF((Q$1&gt;='入力'!$B110)*(Q$1&lt;=IF('入力'!$E110="",IF('入力'!$D110="",'入力'!$B110,9999),'入力'!$E110))*(ROUND((Q$1-'入力'!$B110)/IF('入力'!$D110="",1000,'入力'!$D110),0)*IF('入力'!$D110="",1000,'入力'!$D110)=(Q$1-'入力'!$B110)),'入力'!$C110,0))</f>
        <v/>
      </c>
      <c r="R62" s="27">
        <f>IF(('入力'!$C110="")+('入力'!$B110=""),0,IF((R$1&gt;='入力'!$B110)*(R$1&lt;=IF('入力'!$E110="",IF('入力'!$D110="",'入力'!$B110,9999),'入力'!$E110))*(ROUND((R$1-'入力'!$B110)/IF('入力'!$D110="",1000,'入力'!$D110),0)*IF('入力'!$D110="",1000,'入力'!$D110)=(R$1-'入力'!$B110)),'入力'!$C110,0))</f>
        <v/>
      </c>
      <c r="S62" s="27">
        <f>IF(('入力'!$C110="")+('入力'!$B110=""),0,IF((S$1&gt;='入力'!$B110)*(S$1&lt;=IF('入力'!$E110="",IF('入力'!$D110="",'入力'!$B110,9999),'入力'!$E110))*(ROUND((S$1-'入力'!$B110)/IF('入力'!$D110="",1000,'入力'!$D110),0)*IF('入力'!$D110="",1000,'入力'!$D110)=(S$1-'入力'!$B110)),'入力'!$C110,0))</f>
        <v/>
      </c>
      <c r="T62" s="27">
        <f>IF(('入力'!$C110="")+('入力'!$B110=""),0,IF((T$1&gt;='入力'!$B110)*(T$1&lt;=IF('入力'!$E110="",IF('入力'!$D110="",'入力'!$B110,9999),'入力'!$E110))*(ROUND((T$1-'入力'!$B110)/IF('入力'!$D110="",1000,'入力'!$D110),0)*IF('入力'!$D110="",1000,'入力'!$D110)=(T$1-'入力'!$B110)),'入力'!$C110,0))</f>
        <v/>
      </c>
      <c r="U62" s="27">
        <f>IF(('入力'!$C110="")+('入力'!$B110=""),0,IF((U$1&gt;='入力'!$B110)*(U$1&lt;=IF('入力'!$E110="",IF('入力'!$D110="",'入力'!$B110,9999),'入力'!$E110))*(ROUND((U$1-'入力'!$B110)/IF('入力'!$D110="",1000,'入力'!$D110),0)*IF('入力'!$D110="",1000,'入力'!$D110)=(U$1-'入力'!$B110)),'入力'!$C110,0))</f>
        <v/>
      </c>
      <c r="V62" s="27">
        <f>IF(('入力'!$C110="")+('入力'!$B110=""),0,IF((V$1&gt;='入力'!$B110)*(V$1&lt;=IF('入力'!$E110="",IF('入力'!$D110="",'入力'!$B110,9999),'入力'!$E110))*(ROUND((V$1-'入力'!$B110)/IF('入力'!$D110="",1000,'入力'!$D110),0)*IF('入力'!$D110="",1000,'入力'!$D110)=(V$1-'入力'!$B110)),'入力'!$C110,0))</f>
        <v/>
      </c>
      <c r="W62" s="27">
        <f>IF(('入力'!$C110="")+('入力'!$B110=""),0,IF((W$1&gt;='入力'!$B110)*(W$1&lt;=IF('入力'!$E110="",IF('入力'!$D110="",'入力'!$B110,9999),'入力'!$E110))*(ROUND((W$1-'入力'!$B110)/IF('入力'!$D110="",1000,'入力'!$D110),0)*IF('入力'!$D110="",1000,'入力'!$D110)=(W$1-'入力'!$B110)),'入力'!$C110,0))</f>
        <v/>
      </c>
      <c r="X62" s="27">
        <f>IF(('入力'!$C110="")+('入力'!$B110=""),0,IF((X$1&gt;='入力'!$B110)*(X$1&lt;=IF('入力'!$E110="",IF('入力'!$D110="",'入力'!$B110,9999),'入力'!$E110))*(ROUND((X$1-'入力'!$B110)/IF('入力'!$D110="",1000,'入力'!$D110),0)*IF('入力'!$D110="",1000,'入力'!$D110)=(X$1-'入力'!$B110)),'入力'!$C110,0))</f>
        <v/>
      </c>
      <c r="Y62" s="27">
        <f>IF(('入力'!$C110="")+('入力'!$B110=""),0,IF((Y$1&gt;='入力'!$B110)*(Y$1&lt;=IF('入力'!$E110="",IF('入力'!$D110="",'入力'!$B110,9999),'入力'!$E110))*(ROUND((Y$1-'入力'!$B110)/IF('入力'!$D110="",1000,'入力'!$D110),0)*IF('入力'!$D110="",1000,'入力'!$D110)=(Y$1-'入力'!$B110)),'入力'!$C110,0))</f>
        <v/>
      </c>
      <c r="Z62" s="27">
        <f>IF(('入力'!$C110="")+('入力'!$B110=""),0,IF((Z$1&gt;='入力'!$B110)*(Z$1&lt;=IF('入力'!$E110="",IF('入力'!$D110="",'入力'!$B110,9999),'入力'!$E110))*(ROUND((Z$1-'入力'!$B110)/IF('入力'!$D110="",1000,'入力'!$D110),0)*IF('入力'!$D110="",1000,'入力'!$D110)=(Z$1-'入力'!$B110)),'入力'!$C110,0))</f>
        <v/>
      </c>
      <c r="AA62" s="27">
        <f>IF(('入力'!$C110="")+('入力'!$B110=""),0,IF((AA$1&gt;='入力'!$B110)*(AA$1&lt;=IF('入力'!$E110="",IF('入力'!$D110="",'入力'!$B110,9999),'入力'!$E110))*(ROUND((AA$1-'入力'!$B110)/IF('入力'!$D110="",1000,'入力'!$D110),0)*IF('入力'!$D110="",1000,'入力'!$D110)=(AA$1-'入力'!$B110)),'入力'!$C110,0))</f>
        <v/>
      </c>
      <c r="AB62" s="27">
        <f>IF(('入力'!$C110="")+('入力'!$B110=""),0,IF((AB$1&gt;='入力'!$B110)*(AB$1&lt;=IF('入力'!$E110="",IF('入力'!$D110="",'入力'!$B110,9999),'入力'!$E110))*(ROUND((AB$1-'入力'!$B110)/IF('入力'!$D110="",1000,'入力'!$D110),0)*IF('入力'!$D110="",1000,'入力'!$D110)=(AB$1-'入力'!$B110)),'入力'!$C110,0))</f>
        <v/>
      </c>
      <c r="AC62" s="27">
        <f>IF(('入力'!$C110="")+('入力'!$B110=""),0,IF((AC$1&gt;='入力'!$B110)*(AC$1&lt;=IF('入力'!$E110="",IF('入力'!$D110="",'入力'!$B110,9999),'入力'!$E110))*(ROUND((AC$1-'入力'!$B110)/IF('入力'!$D110="",1000,'入力'!$D110),0)*IF('入力'!$D110="",1000,'入力'!$D110)=(AC$1-'入力'!$B110)),'入力'!$C110,0))</f>
        <v/>
      </c>
      <c r="AD62" s="27">
        <f>IF(('入力'!$C110="")+('入力'!$B110=""),0,IF((AD$1&gt;='入力'!$B110)*(AD$1&lt;=IF('入力'!$E110="",IF('入力'!$D110="",'入力'!$B110,9999),'入力'!$E110))*(ROUND((AD$1-'入力'!$B110)/IF('入力'!$D110="",1000,'入力'!$D110),0)*IF('入力'!$D110="",1000,'入力'!$D110)=(AD$1-'入力'!$B110)),'入力'!$C110,0))</f>
        <v/>
      </c>
      <c r="AE62" s="27">
        <f>IF(('入力'!$C110="")+('入力'!$B110=""),0,IF((AE$1&gt;='入力'!$B110)*(AE$1&lt;=IF('入力'!$E110="",IF('入力'!$D110="",'入力'!$B110,9999),'入力'!$E110))*(ROUND((AE$1-'入力'!$B110)/IF('入力'!$D110="",1000,'入力'!$D110),0)*IF('入力'!$D110="",1000,'入力'!$D110)=(AE$1-'入力'!$B110)),'入力'!$C110,0))</f>
        <v/>
      </c>
      <c r="AF62" s="27">
        <f>IF(('入力'!$C110="")+('入力'!$B110=""),0,IF((AF$1&gt;='入力'!$B110)*(AF$1&lt;=IF('入力'!$E110="",IF('入力'!$D110="",'入力'!$B110,9999),'入力'!$E110))*(ROUND((AF$1-'入力'!$B110)/IF('入力'!$D110="",1000,'入力'!$D110),0)*IF('入力'!$D110="",1000,'入力'!$D110)=(AF$1-'入力'!$B110)),'入力'!$C110,0))</f>
        <v/>
      </c>
      <c r="AG62" s="27">
        <f>IF(('入力'!$C110="")+('入力'!$B110=""),0,IF((AG$1&gt;='入力'!$B110)*(AG$1&lt;=IF('入力'!$E110="",IF('入力'!$D110="",'入力'!$B110,9999),'入力'!$E110))*(ROUND((AG$1-'入力'!$B110)/IF('入力'!$D110="",1000,'入力'!$D110),0)*IF('入力'!$D110="",1000,'入力'!$D110)=(AG$1-'入力'!$B110)),'入力'!$C110,0))</f>
        <v/>
      </c>
      <c r="AH62" s="27">
        <f>IF(('入力'!$C110="")+('入力'!$B110=""),0,IF((AH$1&gt;='入力'!$B110)*(AH$1&lt;=IF('入力'!$E110="",IF('入力'!$D110="",'入力'!$B110,9999),'入力'!$E110))*(ROUND((AH$1-'入力'!$B110)/IF('入力'!$D110="",1000,'入力'!$D110),0)*IF('入力'!$D110="",1000,'入力'!$D110)=(AH$1-'入力'!$B110)),'入力'!$C110,0))</f>
        <v/>
      </c>
      <c r="AI62" s="27">
        <f>IF(('入力'!$C110="")+('入力'!$B110=""),0,IF((AI$1&gt;='入力'!$B110)*(AI$1&lt;=IF('入力'!$E110="",IF('入力'!$D110="",'入力'!$B110,9999),'入力'!$E110))*(ROUND((AI$1-'入力'!$B110)/IF('入力'!$D110="",1000,'入力'!$D110),0)*IF('入力'!$D110="",1000,'入力'!$D110)=(AI$1-'入力'!$B110)),'入力'!$C110,0))</f>
        <v/>
      </c>
      <c r="AJ62" s="27">
        <f>IF(('入力'!$C110="")+('入力'!$B110=""),0,IF((AJ$1&gt;='入力'!$B110)*(AJ$1&lt;=IF('入力'!$E110="",IF('入力'!$D110="",'入力'!$B110,9999),'入力'!$E110))*(ROUND((AJ$1-'入力'!$B110)/IF('入力'!$D110="",1000,'入力'!$D110),0)*IF('入力'!$D110="",1000,'入力'!$D110)=(AJ$1-'入力'!$B110)),'入力'!$C110,0))</f>
        <v/>
      </c>
      <c r="AK62" s="27">
        <f>IF(('入力'!$C110="")+('入力'!$B110=""),0,IF((AK$1&gt;='入力'!$B110)*(AK$1&lt;=IF('入力'!$E110="",IF('入力'!$D110="",'入力'!$B110,9999),'入力'!$E110))*(ROUND((AK$1-'入力'!$B110)/IF('入力'!$D110="",1000,'入力'!$D110),0)*IF('入力'!$D110="",1000,'入力'!$D110)=(AK$1-'入力'!$B110)),'入力'!$C110,0))</f>
        <v/>
      </c>
      <c r="AL62" s="27">
        <f>IF(('入力'!$C110="")+('入力'!$B110=""),0,IF((AL$1&gt;='入力'!$B110)*(AL$1&lt;=IF('入力'!$E110="",IF('入力'!$D110="",'入力'!$B110,9999),'入力'!$E110))*(ROUND((AL$1-'入力'!$B110)/IF('入力'!$D110="",1000,'入力'!$D110),0)*IF('入力'!$D110="",1000,'入力'!$D110)=(AL$1-'入力'!$B110)),'入力'!$C110,0))</f>
        <v/>
      </c>
      <c r="AM62" s="27">
        <f>IF(('入力'!$C110="")+('入力'!$B110=""),0,IF((AM$1&gt;='入力'!$B110)*(AM$1&lt;=IF('入力'!$E110="",IF('入力'!$D110="",'入力'!$B110,9999),'入力'!$E110))*(ROUND((AM$1-'入力'!$B110)/IF('入力'!$D110="",1000,'入力'!$D110),0)*IF('入力'!$D110="",1000,'入力'!$D110)=(AM$1-'入力'!$B110)),'入力'!$C110,0))</f>
        <v/>
      </c>
      <c r="AN62" s="27">
        <f>IF(('入力'!$C110="")+('入力'!$B110=""),0,IF((AN$1&gt;='入力'!$B110)*(AN$1&lt;=IF('入力'!$E110="",IF('入力'!$D110="",'入力'!$B110,9999),'入力'!$E110))*(ROUND((AN$1-'入力'!$B110)/IF('入力'!$D110="",1000,'入力'!$D110),0)*IF('入力'!$D110="",1000,'入力'!$D110)=(AN$1-'入力'!$B110)),'入力'!$C110,0))</f>
        <v/>
      </c>
      <c r="AO62" s="27">
        <f>IF(('入力'!$C110="")+('入力'!$B110=""),0,IF((AO$1&gt;='入力'!$B110)*(AO$1&lt;=IF('入力'!$E110="",IF('入力'!$D110="",'入力'!$B110,9999),'入力'!$E110))*(ROUND((AO$1-'入力'!$B110)/IF('入力'!$D110="",1000,'入力'!$D110),0)*IF('入力'!$D110="",1000,'入力'!$D110)=(AO$1-'入力'!$B110)),'入力'!$C110,0))</f>
        <v/>
      </c>
      <c r="AP62" s="27">
        <f>IF(('入力'!$C110="")+('入力'!$B110=""),0,IF((AP$1&gt;='入力'!$B110)*(AP$1&lt;=IF('入力'!$E110="",IF('入力'!$D110="",'入力'!$B110,9999),'入力'!$E110))*(ROUND((AP$1-'入力'!$B110)/IF('入力'!$D110="",1000,'入力'!$D110),0)*IF('入力'!$D110="",1000,'入力'!$D110)=(AP$1-'入力'!$B110)),'入力'!$C110,0))</f>
        <v/>
      </c>
      <c r="AQ62" s="27">
        <f>IF(('入力'!$C110="")+('入力'!$B110=""),0,IF((AQ$1&gt;='入力'!$B110)*(AQ$1&lt;=IF('入力'!$E110="",IF('入力'!$D110="",'入力'!$B110,9999),'入力'!$E110))*(ROUND((AQ$1-'入力'!$B110)/IF('入力'!$D110="",1000,'入力'!$D110),0)*IF('入力'!$D110="",1000,'入力'!$D110)=(AQ$1-'入力'!$B110)),'入力'!$C110,0))</f>
        <v/>
      </c>
      <c r="AR62" s="27">
        <f>IF(('入力'!$C110="")+('入力'!$B110=""),0,IF((AR$1&gt;='入力'!$B110)*(AR$1&lt;=IF('入力'!$E110="",IF('入力'!$D110="",'入力'!$B110,9999),'入力'!$E110))*(ROUND((AR$1-'入力'!$B110)/IF('入力'!$D110="",1000,'入力'!$D110),0)*IF('入力'!$D110="",1000,'入力'!$D110)=(AR$1-'入力'!$B110)),'入力'!$C110,0))</f>
        <v/>
      </c>
      <c r="AS62" s="27">
        <f>IF(('入力'!$C110="")+('入力'!$B110=""),0,IF((AS$1&gt;='入力'!$B110)*(AS$1&lt;=IF('入力'!$E110="",IF('入力'!$D110="",'入力'!$B110,9999),'入力'!$E110))*(ROUND((AS$1-'入力'!$B110)/IF('入力'!$D110="",1000,'入力'!$D110),0)*IF('入力'!$D110="",1000,'入力'!$D110)=(AS$1-'入力'!$B110)),'入力'!$C110,0))</f>
        <v/>
      </c>
      <c r="AT62" s="27">
        <f>IF(('入力'!$C110="")+('入力'!$B110=""),0,IF((AT$1&gt;='入力'!$B110)*(AT$1&lt;=IF('入力'!$E110="",IF('入力'!$D110="",'入力'!$B110,9999),'入力'!$E110))*(ROUND((AT$1-'入力'!$B110)/IF('入力'!$D110="",1000,'入力'!$D110),0)*IF('入力'!$D110="",1000,'入力'!$D110)=(AT$1-'入力'!$B110)),'入力'!$C110,0))</f>
        <v/>
      </c>
      <c r="AU62" s="27">
        <f>IF(('入力'!$C110="")+('入力'!$B110=""),0,IF((AU$1&gt;='入力'!$B110)*(AU$1&lt;=IF('入力'!$E110="",IF('入力'!$D110="",'入力'!$B110,9999),'入力'!$E110))*(ROUND((AU$1-'入力'!$B110)/IF('入力'!$D110="",1000,'入力'!$D110),0)*IF('入力'!$D110="",1000,'入力'!$D110)=(AU$1-'入力'!$B110)),'入力'!$C110,0))</f>
        <v/>
      </c>
      <c r="AV62" s="27">
        <f>IF(('入力'!$C110="")+('入力'!$B110=""),0,IF((AV$1&gt;='入力'!$B110)*(AV$1&lt;=IF('入力'!$E110="",IF('入力'!$D110="",'入力'!$B110,9999),'入力'!$E110))*(ROUND((AV$1-'入力'!$B110)/IF('入力'!$D110="",1000,'入力'!$D110),0)*IF('入力'!$D110="",1000,'入力'!$D110)=(AV$1-'入力'!$B110)),'入力'!$C110,0))</f>
        <v/>
      </c>
      <c r="AW62" s="27">
        <f>IF(('入力'!$C110="")+('入力'!$B110=""),0,IF((AW$1&gt;='入力'!$B110)*(AW$1&lt;=IF('入力'!$E110="",IF('入力'!$D110="",'入力'!$B110,9999),'入力'!$E110))*(ROUND((AW$1-'入力'!$B110)/IF('入力'!$D110="",1000,'入力'!$D110),0)*IF('入力'!$D110="",1000,'入力'!$D110)=(AW$1-'入力'!$B110)),'入力'!$C110,0))</f>
        <v/>
      </c>
      <c r="AX62" s="27">
        <f>IF(('入力'!$C110="")+('入力'!$B110=""),0,IF((AX$1&gt;='入力'!$B110)*(AX$1&lt;=IF('入力'!$E110="",IF('入力'!$D110="",'入力'!$B110,9999),'入力'!$E110))*(ROUND((AX$1-'入力'!$B110)/IF('入力'!$D110="",1000,'入力'!$D110),0)*IF('入力'!$D110="",1000,'入力'!$D110)=(AX$1-'入力'!$B110)),'入力'!$C110,0))</f>
        <v/>
      </c>
      <c r="AY62" s="27">
        <f>IF(('入力'!$C110="")+('入力'!$B110=""),0,IF((AY$1&gt;='入力'!$B110)*(AY$1&lt;=IF('入力'!$E110="",IF('入力'!$D110="",'入力'!$B110,9999),'入力'!$E110))*(ROUND((AY$1-'入力'!$B110)/IF('入力'!$D110="",1000,'入力'!$D110),0)*IF('入力'!$D110="",1000,'入力'!$D110)=(AY$1-'入力'!$B110)),'入力'!$C110,0))</f>
        <v/>
      </c>
      <c r="AZ62" s="27">
        <f>IF(('入力'!$C110="")+('入力'!$B110=""),0,IF((AZ$1&gt;='入力'!$B110)*(AZ$1&lt;=IF('入力'!$E110="",IF('入力'!$D110="",'入力'!$B110,9999),'入力'!$E110))*(ROUND((AZ$1-'入力'!$B110)/IF('入力'!$D110="",1000,'入力'!$D110),0)*IF('入力'!$D110="",1000,'入力'!$D110)=(AZ$1-'入力'!$B110)),'入力'!$C110,0))</f>
        <v/>
      </c>
      <c r="BA62" s="27">
        <f>IF(('入力'!$C110="")+('入力'!$B110=""),0,IF((BA$1&gt;='入力'!$B110)*(BA$1&lt;=IF('入力'!$E110="",IF('入力'!$D110="",'入力'!$B110,9999),'入力'!$E110))*(ROUND((BA$1-'入力'!$B110)/IF('入力'!$D110="",1000,'入力'!$D110),0)*IF('入力'!$D110="",1000,'入力'!$D110)=(BA$1-'入力'!$B110)),'入力'!$C110,0))</f>
        <v/>
      </c>
      <c r="BB62" s="27">
        <f>IF(('入力'!$C110="")+('入力'!$B110=""),0,IF((BB$1&gt;='入力'!$B110)*(BB$1&lt;=IF('入力'!$E110="",IF('入力'!$D110="",'入力'!$B110,9999),'入力'!$E110))*(ROUND((BB$1-'入力'!$B110)/IF('入力'!$D110="",1000,'入力'!$D110),0)*IF('入力'!$D110="",1000,'入力'!$D110)=(BB$1-'入力'!$B110)),'入力'!$C110,0))</f>
        <v/>
      </c>
      <c r="BC62" s="27">
        <f>IF(('入力'!$C110="")+('入力'!$B110=""),0,IF((BC$1&gt;='入力'!$B110)*(BC$1&lt;=IF('入力'!$E110="",IF('入力'!$D110="",'入力'!$B110,9999),'入力'!$E110))*(ROUND((BC$1-'入力'!$B110)/IF('入力'!$D110="",1000,'入力'!$D110),0)*IF('入力'!$D110="",1000,'入力'!$D110)=(BC$1-'入力'!$B110)),'入力'!$C110,0))</f>
        <v/>
      </c>
      <c r="BD62" s="27">
        <f>IF(('入力'!$C110="")+('入力'!$B110=""),0,IF((BD$1&gt;='入力'!$B110)*(BD$1&lt;=IF('入力'!$E110="",IF('入力'!$D110="",'入力'!$B110,9999),'入力'!$E110))*(ROUND((BD$1-'入力'!$B110)/IF('入力'!$D110="",1000,'入力'!$D110),0)*IF('入力'!$D110="",1000,'入力'!$D110)=(BD$1-'入力'!$B110)),'入力'!$C110,0))</f>
        <v/>
      </c>
      <c r="BE62" s="27">
        <f>IF(('入力'!$C110="")+('入力'!$B110=""),0,IF((BE$1&gt;='入力'!$B110)*(BE$1&lt;=IF('入力'!$E110="",IF('入力'!$D110="",'入力'!$B110,9999),'入力'!$E110))*(ROUND((BE$1-'入力'!$B110)/IF('入力'!$D110="",1000,'入力'!$D110),0)*IF('入力'!$D110="",1000,'入力'!$D110)=(BE$1-'入力'!$B110)),'入力'!$C110,0))</f>
        <v/>
      </c>
      <c r="BF62" s="27">
        <f>IF(('入力'!$C110="")+('入力'!$B110=""),0,IF((BF$1&gt;='入力'!$B110)*(BF$1&lt;=IF('入力'!$E110="",IF('入力'!$D110="",'入力'!$B110,9999),'入力'!$E110))*(ROUND((BF$1-'入力'!$B110)/IF('入力'!$D110="",1000,'入力'!$D110),0)*IF('入力'!$D110="",1000,'入力'!$D110)=(BF$1-'入力'!$B110)),'入力'!$C110,0))</f>
        <v/>
      </c>
      <c r="BG62" s="27">
        <f>IF(('入力'!$C110="")+('入力'!$B110=""),0,IF((BG$1&gt;='入力'!$B110)*(BG$1&lt;=IF('入力'!$E110="",IF('入力'!$D110="",'入力'!$B110,9999),'入力'!$E110))*(ROUND((BG$1-'入力'!$B110)/IF('入力'!$D110="",1000,'入力'!$D110),0)*IF('入力'!$D110="",1000,'入力'!$D110)=(BG$1-'入力'!$B110)),'入力'!$C110,0))</f>
        <v/>
      </c>
      <c r="BH62" s="27">
        <f>IF(('入力'!$C110="")+('入力'!$B110=""),0,IF((BH$1&gt;='入力'!$B110)*(BH$1&lt;=IF('入力'!$E110="",IF('入力'!$D110="",'入力'!$B110,9999),'入力'!$E110))*(ROUND((BH$1-'入力'!$B110)/IF('入力'!$D110="",1000,'入力'!$D110),0)*IF('入力'!$D110="",1000,'入力'!$D110)=(BH$1-'入力'!$B110)),'入力'!$C110,0))</f>
        <v/>
      </c>
      <c r="BI62" s="27">
        <f>IF(('入力'!$C110="")+('入力'!$B110=""),0,IF((BI$1&gt;='入力'!$B110)*(BI$1&lt;=IF('入力'!$E110="",IF('入力'!$D110="",'入力'!$B110,9999),'入力'!$E110))*(ROUND((BI$1-'入力'!$B110)/IF('入力'!$D110="",1000,'入力'!$D110),0)*IF('入力'!$D110="",1000,'入力'!$D110)=(BI$1-'入力'!$B110)),'入力'!$C110,0))</f>
        <v/>
      </c>
      <c r="BJ62" s="27">
        <f>IF(('入力'!$C110="")+('入力'!$B110=""),0,IF((BJ$1&gt;='入力'!$B110)*(BJ$1&lt;=IF('入力'!$E110="",IF('入力'!$D110="",'入力'!$B110,9999),'入力'!$E110))*(ROUND((BJ$1-'入力'!$B110)/IF('入力'!$D110="",1000,'入力'!$D110),0)*IF('入力'!$D110="",1000,'入力'!$D110)=(BJ$1-'入力'!$B110)),'入力'!$C110,0))</f>
        <v/>
      </c>
      <c r="BK62" s="27">
        <f>IF(('入力'!$C110="")+('入力'!$B110=""),0,IF((BK$1&gt;='入力'!$B110)*(BK$1&lt;=IF('入力'!$E110="",IF('入力'!$D110="",'入力'!$B110,9999),'入力'!$E110))*(ROUND((BK$1-'入力'!$B110)/IF('入力'!$D110="",1000,'入力'!$D110),0)*IF('入力'!$D110="",1000,'入力'!$D110)=(BK$1-'入力'!$B110)),'入力'!$C110,0))</f>
        <v/>
      </c>
      <c r="BL62" s="27">
        <f>IF(('入力'!$C110="")+('入力'!$B110=""),0,IF((BL$1&gt;='入力'!$B110)*(BL$1&lt;=IF('入力'!$E110="",IF('入力'!$D110="",'入力'!$B110,9999),'入力'!$E110))*(ROUND((BL$1-'入力'!$B110)/IF('入力'!$D110="",1000,'入力'!$D110),0)*IF('入力'!$D110="",1000,'入力'!$D110)=(BL$1-'入力'!$B110)),'入力'!$C110,0))</f>
        <v/>
      </c>
      <c r="BM62" s="27">
        <f>IF(('入力'!$C110="")+('入力'!$B110=""),0,IF((BM$1&gt;='入力'!$B110)*(BM$1&lt;=IF('入力'!$E110="",IF('入力'!$D110="",'入力'!$B110,9999),'入力'!$E110))*(ROUND((BM$1-'入力'!$B110)/IF('入力'!$D110="",1000,'入力'!$D110),0)*IF('入力'!$D110="",1000,'入力'!$D110)=(BM$1-'入力'!$B110)),'入力'!$C110,0))</f>
        <v/>
      </c>
      <c r="BN62" s="27">
        <f>IF(('入力'!$C110="")+('入力'!$B110=""),0,IF((BN$1&gt;='入力'!$B110)*(BN$1&lt;=IF('入力'!$E110="",IF('入力'!$D110="",'入力'!$B110,9999),'入力'!$E110))*(ROUND((BN$1-'入力'!$B110)/IF('入力'!$D110="",1000,'入力'!$D110),0)*IF('入力'!$D110="",1000,'入力'!$D110)=(BN$1-'入力'!$B110)),'入力'!$C110,0))</f>
        <v/>
      </c>
      <c r="BO62" s="27">
        <f>IF(('入力'!$C110="")+('入力'!$B110=""),0,IF((BO$1&gt;='入力'!$B110)*(BO$1&lt;=IF('入力'!$E110="",IF('入力'!$D110="",'入力'!$B110,9999),'入力'!$E110))*(ROUND((BO$1-'入力'!$B110)/IF('入力'!$D110="",1000,'入力'!$D110),0)*IF('入力'!$D110="",1000,'入力'!$D110)=(BO$1-'入力'!$B110)),'入力'!$C110,0))</f>
        <v/>
      </c>
    </row>
    <row r="63">
      <c r="A63" s="5" t="inlineStr">
        <is>
          <t>その他の収入 5</t>
        </is>
      </c>
      <c r="B63" s="27">
        <f>IF(('入力'!$C111="")+('入力'!$B111=""),0,IF((B$1&gt;='入力'!$B111)*(B$1&lt;=IF('入力'!$E111="",IF('入力'!$D111="",'入力'!$B111,9999),'入力'!$E111))*(ROUND((B$1-'入力'!$B111)/IF('入力'!$D111="",1000,'入力'!$D111),0)*IF('入力'!$D111="",1000,'入力'!$D111)=(B$1-'入力'!$B111)),'入力'!$C111,0))</f>
        <v/>
      </c>
      <c r="C63" s="27">
        <f>IF(('入力'!$C111="")+('入力'!$B111=""),0,IF((C$1&gt;='入力'!$B111)*(C$1&lt;=IF('入力'!$E111="",IF('入力'!$D111="",'入力'!$B111,9999),'入力'!$E111))*(ROUND((C$1-'入力'!$B111)/IF('入力'!$D111="",1000,'入力'!$D111),0)*IF('入力'!$D111="",1000,'入力'!$D111)=(C$1-'入力'!$B111)),'入力'!$C111,0))</f>
        <v/>
      </c>
      <c r="D63" s="27">
        <f>IF(('入力'!$C111="")+('入力'!$B111=""),0,IF((D$1&gt;='入力'!$B111)*(D$1&lt;=IF('入力'!$E111="",IF('入力'!$D111="",'入力'!$B111,9999),'入力'!$E111))*(ROUND((D$1-'入力'!$B111)/IF('入力'!$D111="",1000,'入力'!$D111),0)*IF('入力'!$D111="",1000,'入力'!$D111)=(D$1-'入力'!$B111)),'入力'!$C111,0))</f>
        <v/>
      </c>
      <c r="E63" s="27">
        <f>IF(('入力'!$C111="")+('入力'!$B111=""),0,IF((E$1&gt;='入力'!$B111)*(E$1&lt;=IF('入力'!$E111="",IF('入力'!$D111="",'入力'!$B111,9999),'入力'!$E111))*(ROUND((E$1-'入力'!$B111)/IF('入力'!$D111="",1000,'入力'!$D111),0)*IF('入力'!$D111="",1000,'入力'!$D111)=(E$1-'入力'!$B111)),'入力'!$C111,0))</f>
        <v/>
      </c>
      <c r="F63" s="27">
        <f>IF(('入力'!$C111="")+('入力'!$B111=""),0,IF((F$1&gt;='入力'!$B111)*(F$1&lt;=IF('入力'!$E111="",IF('入力'!$D111="",'入力'!$B111,9999),'入力'!$E111))*(ROUND((F$1-'入力'!$B111)/IF('入力'!$D111="",1000,'入力'!$D111),0)*IF('入力'!$D111="",1000,'入力'!$D111)=(F$1-'入力'!$B111)),'入力'!$C111,0))</f>
        <v/>
      </c>
      <c r="G63" s="27">
        <f>IF(('入力'!$C111="")+('入力'!$B111=""),0,IF((G$1&gt;='入力'!$B111)*(G$1&lt;=IF('入力'!$E111="",IF('入力'!$D111="",'入力'!$B111,9999),'入力'!$E111))*(ROUND((G$1-'入力'!$B111)/IF('入力'!$D111="",1000,'入力'!$D111),0)*IF('入力'!$D111="",1000,'入力'!$D111)=(G$1-'入力'!$B111)),'入力'!$C111,0))</f>
        <v/>
      </c>
      <c r="H63" s="27">
        <f>IF(('入力'!$C111="")+('入力'!$B111=""),0,IF((H$1&gt;='入力'!$B111)*(H$1&lt;=IF('入力'!$E111="",IF('入力'!$D111="",'入力'!$B111,9999),'入力'!$E111))*(ROUND((H$1-'入力'!$B111)/IF('入力'!$D111="",1000,'入力'!$D111),0)*IF('入力'!$D111="",1000,'入力'!$D111)=(H$1-'入力'!$B111)),'入力'!$C111,0))</f>
        <v/>
      </c>
      <c r="I63" s="27">
        <f>IF(('入力'!$C111="")+('入力'!$B111=""),0,IF((I$1&gt;='入力'!$B111)*(I$1&lt;=IF('入力'!$E111="",IF('入力'!$D111="",'入力'!$B111,9999),'入力'!$E111))*(ROUND((I$1-'入力'!$B111)/IF('入力'!$D111="",1000,'入力'!$D111),0)*IF('入力'!$D111="",1000,'入力'!$D111)=(I$1-'入力'!$B111)),'入力'!$C111,0))</f>
        <v/>
      </c>
      <c r="J63" s="27">
        <f>IF(('入力'!$C111="")+('入力'!$B111=""),0,IF((J$1&gt;='入力'!$B111)*(J$1&lt;=IF('入力'!$E111="",IF('入力'!$D111="",'入力'!$B111,9999),'入力'!$E111))*(ROUND((J$1-'入力'!$B111)/IF('入力'!$D111="",1000,'入力'!$D111),0)*IF('入力'!$D111="",1000,'入力'!$D111)=(J$1-'入力'!$B111)),'入力'!$C111,0))</f>
        <v/>
      </c>
      <c r="K63" s="27">
        <f>IF(('入力'!$C111="")+('入力'!$B111=""),0,IF((K$1&gt;='入力'!$B111)*(K$1&lt;=IF('入力'!$E111="",IF('入力'!$D111="",'入力'!$B111,9999),'入力'!$E111))*(ROUND((K$1-'入力'!$B111)/IF('入力'!$D111="",1000,'入力'!$D111),0)*IF('入力'!$D111="",1000,'入力'!$D111)=(K$1-'入力'!$B111)),'入力'!$C111,0))</f>
        <v/>
      </c>
      <c r="L63" s="27">
        <f>IF(('入力'!$C111="")+('入力'!$B111=""),0,IF((L$1&gt;='入力'!$B111)*(L$1&lt;=IF('入力'!$E111="",IF('入力'!$D111="",'入力'!$B111,9999),'入力'!$E111))*(ROUND((L$1-'入力'!$B111)/IF('入力'!$D111="",1000,'入力'!$D111),0)*IF('入力'!$D111="",1000,'入力'!$D111)=(L$1-'入力'!$B111)),'入力'!$C111,0))</f>
        <v/>
      </c>
      <c r="M63" s="27">
        <f>IF(('入力'!$C111="")+('入力'!$B111=""),0,IF((M$1&gt;='入力'!$B111)*(M$1&lt;=IF('入力'!$E111="",IF('入力'!$D111="",'入力'!$B111,9999),'入力'!$E111))*(ROUND((M$1-'入力'!$B111)/IF('入力'!$D111="",1000,'入力'!$D111),0)*IF('入力'!$D111="",1000,'入力'!$D111)=(M$1-'入力'!$B111)),'入力'!$C111,0))</f>
        <v/>
      </c>
      <c r="N63" s="27">
        <f>IF(('入力'!$C111="")+('入力'!$B111=""),0,IF((N$1&gt;='入力'!$B111)*(N$1&lt;=IF('入力'!$E111="",IF('入力'!$D111="",'入力'!$B111,9999),'入力'!$E111))*(ROUND((N$1-'入力'!$B111)/IF('入力'!$D111="",1000,'入力'!$D111),0)*IF('入力'!$D111="",1000,'入力'!$D111)=(N$1-'入力'!$B111)),'入力'!$C111,0))</f>
        <v/>
      </c>
      <c r="O63" s="27">
        <f>IF(('入力'!$C111="")+('入力'!$B111=""),0,IF((O$1&gt;='入力'!$B111)*(O$1&lt;=IF('入力'!$E111="",IF('入力'!$D111="",'入力'!$B111,9999),'入力'!$E111))*(ROUND((O$1-'入力'!$B111)/IF('入力'!$D111="",1000,'入力'!$D111),0)*IF('入力'!$D111="",1000,'入力'!$D111)=(O$1-'入力'!$B111)),'入力'!$C111,0))</f>
        <v/>
      </c>
      <c r="P63" s="27">
        <f>IF(('入力'!$C111="")+('入力'!$B111=""),0,IF((P$1&gt;='入力'!$B111)*(P$1&lt;=IF('入力'!$E111="",IF('入力'!$D111="",'入力'!$B111,9999),'入力'!$E111))*(ROUND((P$1-'入力'!$B111)/IF('入力'!$D111="",1000,'入力'!$D111),0)*IF('入力'!$D111="",1000,'入力'!$D111)=(P$1-'入力'!$B111)),'入力'!$C111,0))</f>
        <v/>
      </c>
      <c r="Q63" s="27">
        <f>IF(('入力'!$C111="")+('入力'!$B111=""),0,IF((Q$1&gt;='入力'!$B111)*(Q$1&lt;=IF('入力'!$E111="",IF('入力'!$D111="",'入力'!$B111,9999),'入力'!$E111))*(ROUND((Q$1-'入力'!$B111)/IF('入力'!$D111="",1000,'入力'!$D111),0)*IF('入力'!$D111="",1000,'入力'!$D111)=(Q$1-'入力'!$B111)),'入力'!$C111,0))</f>
        <v/>
      </c>
      <c r="R63" s="27">
        <f>IF(('入力'!$C111="")+('入力'!$B111=""),0,IF((R$1&gt;='入力'!$B111)*(R$1&lt;=IF('入力'!$E111="",IF('入力'!$D111="",'入力'!$B111,9999),'入力'!$E111))*(ROUND((R$1-'入力'!$B111)/IF('入力'!$D111="",1000,'入力'!$D111),0)*IF('入力'!$D111="",1000,'入力'!$D111)=(R$1-'入力'!$B111)),'入力'!$C111,0))</f>
        <v/>
      </c>
      <c r="S63" s="27">
        <f>IF(('入力'!$C111="")+('入力'!$B111=""),0,IF((S$1&gt;='入力'!$B111)*(S$1&lt;=IF('入力'!$E111="",IF('入力'!$D111="",'入力'!$B111,9999),'入力'!$E111))*(ROUND((S$1-'入力'!$B111)/IF('入力'!$D111="",1000,'入力'!$D111),0)*IF('入力'!$D111="",1000,'入力'!$D111)=(S$1-'入力'!$B111)),'入力'!$C111,0))</f>
        <v/>
      </c>
      <c r="T63" s="27">
        <f>IF(('入力'!$C111="")+('入力'!$B111=""),0,IF((T$1&gt;='入力'!$B111)*(T$1&lt;=IF('入力'!$E111="",IF('入力'!$D111="",'入力'!$B111,9999),'入力'!$E111))*(ROUND((T$1-'入力'!$B111)/IF('入力'!$D111="",1000,'入力'!$D111),0)*IF('入力'!$D111="",1000,'入力'!$D111)=(T$1-'入力'!$B111)),'入力'!$C111,0))</f>
        <v/>
      </c>
      <c r="U63" s="27">
        <f>IF(('入力'!$C111="")+('入力'!$B111=""),0,IF((U$1&gt;='入力'!$B111)*(U$1&lt;=IF('入力'!$E111="",IF('入力'!$D111="",'入力'!$B111,9999),'入力'!$E111))*(ROUND((U$1-'入力'!$B111)/IF('入力'!$D111="",1000,'入力'!$D111),0)*IF('入力'!$D111="",1000,'入力'!$D111)=(U$1-'入力'!$B111)),'入力'!$C111,0))</f>
        <v/>
      </c>
      <c r="V63" s="27">
        <f>IF(('入力'!$C111="")+('入力'!$B111=""),0,IF((V$1&gt;='入力'!$B111)*(V$1&lt;=IF('入力'!$E111="",IF('入力'!$D111="",'入力'!$B111,9999),'入力'!$E111))*(ROUND((V$1-'入力'!$B111)/IF('入力'!$D111="",1000,'入力'!$D111),0)*IF('入力'!$D111="",1000,'入力'!$D111)=(V$1-'入力'!$B111)),'入力'!$C111,0))</f>
        <v/>
      </c>
      <c r="W63" s="27">
        <f>IF(('入力'!$C111="")+('入力'!$B111=""),0,IF((W$1&gt;='入力'!$B111)*(W$1&lt;=IF('入力'!$E111="",IF('入力'!$D111="",'入力'!$B111,9999),'入力'!$E111))*(ROUND((W$1-'入力'!$B111)/IF('入力'!$D111="",1000,'入力'!$D111),0)*IF('入力'!$D111="",1000,'入力'!$D111)=(W$1-'入力'!$B111)),'入力'!$C111,0))</f>
        <v/>
      </c>
      <c r="X63" s="27">
        <f>IF(('入力'!$C111="")+('入力'!$B111=""),0,IF((X$1&gt;='入力'!$B111)*(X$1&lt;=IF('入力'!$E111="",IF('入力'!$D111="",'入力'!$B111,9999),'入力'!$E111))*(ROUND((X$1-'入力'!$B111)/IF('入力'!$D111="",1000,'入力'!$D111),0)*IF('入力'!$D111="",1000,'入力'!$D111)=(X$1-'入力'!$B111)),'入力'!$C111,0))</f>
        <v/>
      </c>
      <c r="Y63" s="27">
        <f>IF(('入力'!$C111="")+('入力'!$B111=""),0,IF((Y$1&gt;='入力'!$B111)*(Y$1&lt;=IF('入力'!$E111="",IF('入力'!$D111="",'入力'!$B111,9999),'入力'!$E111))*(ROUND((Y$1-'入力'!$B111)/IF('入力'!$D111="",1000,'入力'!$D111),0)*IF('入力'!$D111="",1000,'入力'!$D111)=(Y$1-'入力'!$B111)),'入力'!$C111,0))</f>
        <v/>
      </c>
      <c r="Z63" s="27">
        <f>IF(('入力'!$C111="")+('入力'!$B111=""),0,IF((Z$1&gt;='入力'!$B111)*(Z$1&lt;=IF('入力'!$E111="",IF('入力'!$D111="",'入力'!$B111,9999),'入力'!$E111))*(ROUND((Z$1-'入力'!$B111)/IF('入力'!$D111="",1000,'入力'!$D111),0)*IF('入力'!$D111="",1000,'入力'!$D111)=(Z$1-'入力'!$B111)),'入力'!$C111,0))</f>
        <v/>
      </c>
      <c r="AA63" s="27">
        <f>IF(('入力'!$C111="")+('入力'!$B111=""),0,IF((AA$1&gt;='入力'!$B111)*(AA$1&lt;=IF('入力'!$E111="",IF('入力'!$D111="",'入力'!$B111,9999),'入力'!$E111))*(ROUND((AA$1-'入力'!$B111)/IF('入力'!$D111="",1000,'入力'!$D111),0)*IF('入力'!$D111="",1000,'入力'!$D111)=(AA$1-'入力'!$B111)),'入力'!$C111,0))</f>
        <v/>
      </c>
      <c r="AB63" s="27">
        <f>IF(('入力'!$C111="")+('入力'!$B111=""),0,IF((AB$1&gt;='入力'!$B111)*(AB$1&lt;=IF('入力'!$E111="",IF('入力'!$D111="",'入力'!$B111,9999),'入力'!$E111))*(ROUND((AB$1-'入力'!$B111)/IF('入力'!$D111="",1000,'入力'!$D111),0)*IF('入力'!$D111="",1000,'入力'!$D111)=(AB$1-'入力'!$B111)),'入力'!$C111,0))</f>
        <v/>
      </c>
      <c r="AC63" s="27">
        <f>IF(('入力'!$C111="")+('入力'!$B111=""),0,IF((AC$1&gt;='入力'!$B111)*(AC$1&lt;=IF('入力'!$E111="",IF('入力'!$D111="",'入力'!$B111,9999),'入力'!$E111))*(ROUND((AC$1-'入力'!$B111)/IF('入力'!$D111="",1000,'入力'!$D111),0)*IF('入力'!$D111="",1000,'入力'!$D111)=(AC$1-'入力'!$B111)),'入力'!$C111,0))</f>
        <v/>
      </c>
      <c r="AD63" s="27">
        <f>IF(('入力'!$C111="")+('入力'!$B111=""),0,IF((AD$1&gt;='入力'!$B111)*(AD$1&lt;=IF('入力'!$E111="",IF('入力'!$D111="",'入力'!$B111,9999),'入力'!$E111))*(ROUND((AD$1-'入力'!$B111)/IF('入力'!$D111="",1000,'入力'!$D111),0)*IF('入力'!$D111="",1000,'入力'!$D111)=(AD$1-'入力'!$B111)),'入力'!$C111,0))</f>
        <v/>
      </c>
      <c r="AE63" s="27">
        <f>IF(('入力'!$C111="")+('入力'!$B111=""),0,IF((AE$1&gt;='入力'!$B111)*(AE$1&lt;=IF('入力'!$E111="",IF('入力'!$D111="",'入力'!$B111,9999),'入力'!$E111))*(ROUND((AE$1-'入力'!$B111)/IF('入力'!$D111="",1000,'入力'!$D111),0)*IF('入力'!$D111="",1000,'入力'!$D111)=(AE$1-'入力'!$B111)),'入力'!$C111,0))</f>
        <v/>
      </c>
      <c r="AF63" s="27">
        <f>IF(('入力'!$C111="")+('入力'!$B111=""),0,IF((AF$1&gt;='入力'!$B111)*(AF$1&lt;=IF('入力'!$E111="",IF('入力'!$D111="",'入力'!$B111,9999),'入力'!$E111))*(ROUND((AF$1-'入力'!$B111)/IF('入力'!$D111="",1000,'入力'!$D111),0)*IF('入力'!$D111="",1000,'入力'!$D111)=(AF$1-'入力'!$B111)),'入力'!$C111,0))</f>
        <v/>
      </c>
      <c r="AG63" s="27">
        <f>IF(('入力'!$C111="")+('入力'!$B111=""),0,IF((AG$1&gt;='入力'!$B111)*(AG$1&lt;=IF('入力'!$E111="",IF('入力'!$D111="",'入力'!$B111,9999),'入力'!$E111))*(ROUND((AG$1-'入力'!$B111)/IF('入力'!$D111="",1000,'入力'!$D111),0)*IF('入力'!$D111="",1000,'入力'!$D111)=(AG$1-'入力'!$B111)),'入力'!$C111,0))</f>
        <v/>
      </c>
      <c r="AH63" s="27">
        <f>IF(('入力'!$C111="")+('入力'!$B111=""),0,IF((AH$1&gt;='入力'!$B111)*(AH$1&lt;=IF('入力'!$E111="",IF('入力'!$D111="",'入力'!$B111,9999),'入力'!$E111))*(ROUND((AH$1-'入力'!$B111)/IF('入力'!$D111="",1000,'入力'!$D111),0)*IF('入力'!$D111="",1000,'入力'!$D111)=(AH$1-'入力'!$B111)),'入力'!$C111,0))</f>
        <v/>
      </c>
      <c r="AI63" s="27">
        <f>IF(('入力'!$C111="")+('入力'!$B111=""),0,IF((AI$1&gt;='入力'!$B111)*(AI$1&lt;=IF('入力'!$E111="",IF('入力'!$D111="",'入力'!$B111,9999),'入力'!$E111))*(ROUND((AI$1-'入力'!$B111)/IF('入力'!$D111="",1000,'入力'!$D111),0)*IF('入力'!$D111="",1000,'入力'!$D111)=(AI$1-'入力'!$B111)),'入力'!$C111,0))</f>
        <v/>
      </c>
      <c r="AJ63" s="27">
        <f>IF(('入力'!$C111="")+('入力'!$B111=""),0,IF((AJ$1&gt;='入力'!$B111)*(AJ$1&lt;=IF('入力'!$E111="",IF('入力'!$D111="",'入力'!$B111,9999),'入力'!$E111))*(ROUND((AJ$1-'入力'!$B111)/IF('入力'!$D111="",1000,'入力'!$D111),0)*IF('入力'!$D111="",1000,'入力'!$D111)=(AJ$1-'入力'!$B111)),'入力'!$C111,0))</f>
        <v/>
      </c>
      <c r="AK63" s="27">
        <f>IF(('入力'!$C111="")+('入力'!$B111=""),0,IF((AK$1&gt;='入力'!$B111)*(AK$1&lt;=IF('入力'!$E111="",IF('入力'!$D111="",'入力'!$B111,9999),'入力'!$E111))*(ROUND((AK$1-'入力'!$B111)/IF('入力'!$D111="",1000,'入力'!$D111),0)*IF('入力'!$D111="",1000,'入力'!$D111)=(AK$1-'入力'!$B111)),'入力'!$C111,0))</f>
        <v/>
      </c>
      <c r="AL63" s="27">
        <f>IF(('入力'!$C111="")+('入力'!$B111=""),0,IF((AL$1&gt;='入力'!$B111)*(AL$1&lt;=IF('入力'!$E111="",IF('入力'!$D111="",'入力'!$B111,9999),'入力'!$E111))*(ROUND((AL$1-'入力'!$B111)/IF('入力'!$D111="",1000,'入力'!$D111),0)*IF('入力'!$D111="",1000,'入力'!$D111)=(AL$1-'入力'!$B111)),'入力'!$C111,0))</f>
        <v/>
      </c>
      <c r="AM63" s="27">
        <f>IF(('入力'!$C111="")+('入力'!$B111=""),0,IF((AM$1&gt;='入力'!$B111)*(AM$1&lt;=IF('入力'!$E111="",IF('入力'!$D111="",'入力'!$B111,9999),'入力'!$E111))*(ROUND((AM$1-'入力'!$B111)/IF('入力'!$D111="",1000,'入力'!$D111),0)*IF('入力'!$D111="",1000,'入力'!$D111)=(AM$1-'入力'!$B111)),'入力'!$C111,0))</f>
        <v/>
      </c>
      <c r="AN63" s="27">
        <f>IF(('入力'!$C111="")+('入力'!$B111=""),0,IF((AN$1&gt;='入力'!$B111)*(AN$1&lt;=IF('入力'!$E111="",IF('入力'!$D111="",'入力'!$B111,9999),'入力'!$E111))*(ROUND((AN$1-'入力'!$B111)/IF('入力'!$D111="",1000,'入力'!$D111),0)*IF('入力'!$D111="",1000,'入力'!$D111)=(AN$1-'入力'!$B111)),'入力'!$C111,0))</f>
        <v/>
      </c>
      <c r="AO63" s="27">
        <f>IF(('入力'!$C111="")+('入力'!$B111=""),0,IF((AO$1&gt;='入力'!$B111)*(AO$1&lt;=IF('入力'!$E111="",IF('入力'!$D111="",'入力'!$B111,9999),'入力'!$E111))*(ROUND((AO$1-'入力'!$B111)/IF('入力'!$D111="",1000,'入力'!$D111),0)*IF('入力'!$D111="",1000,'入力'!$D111)=(AO$1-'入力'!$B111)),'入力'!$C111,0))</f>
        <v/>
      </c>
      <c r="AP63" s="27">
        <f>IF(('入力'!$C111="")+('入力'!$B111=""),0,IF((AP$1&gt;='入力'!$B111)*(AP$1&lt;=IF('入力'!$E111="",IF('入力'!$D111="",'入力'!$B111,9999),'入力'!$E111))*(ROUND((AP$1-'入力'!$B111)/IF('入力'!$D111="",1000,'入力'!$D111),0)*IF('入力'!$D111="",1000,'入力'!$D111)=(AP$1-'入力'!$B111)),'入力'!$C111,0))</f>
        <v/>
      </c>
      <c r="AQ63" s="27">
        <f>IF(('入力'!$C111="")+('入力'!$B111=""),0,IF((AQ$1&gt;='入力'!$B111)*(AQ$1&lt;=IF('入力'!$E111="",IF('入力'!$D111="",'入力'!$B111,9999),'入力'!$E111))*(ROUND((AQ$1-'入力'!$B111)/IF('入力'!$D111="",1000,'入力'!$D111),0)*IF('入力'!$D111="",1000,'入力'!$D111)=(AQ$1-'入力'!$B111)),'入力'!$C111,0))</f>
        <v/>
      </c>
      <c r="AR63" s="27">
        <f>IF(('入力'!$C111="")+('入力'!$B111=""),0,IF((AR$1&gt;='入力'!$B111)*(AR$1&lt;=IF('入力'!$E111="",IF('入力'!$D111="",'入力'!$B111,9999),'入力'!$E111))*(ROUND((AR$1-'入力'!$B111)/IF('入力'!$D111="",1000,'入力'!$D111),0)*IF('入力'!$D111="",1000,'入力'!$D111)=(AR$1-'入力'!$B111)),'入力'!$C111,0))</f>
        <v/>
      </c>
      <c r="AS63" s="27">
        <f>IF(('入力'!$C111="")+('入力'!$B111=""),0,IF((AS$1&gt;='入力'!$B111)*(AS$1&lt;=IF('入力'!$E111="",IF('入力'!$D111="",'入力'!$B111,9999),'入力'!$E111))*(ROUND((AS$1-'入力'!$B111)/IF('入力'!$D111="",1000,'入力'!$D111),0)*IF('入力'!$D111="",1000,'入力'!$D111)=(AS$1-'入力'!$B111)),'入力'!$C111,0))</f>
        <v/>
      </c>
      <c r="AT63" s="27">
        <f>IF(('入力'!$C111="")+('入力'!$B111=""),0,IF((AT$1&gt;='入力'!$B111)*(AT$1&lt;=IF('入力'!$E111="",IF('入力'!$D111="",'入力'!$B111,9999),'入力'!$E111))*(ROUND((AT$1-'入力'!$B111)/IF('入力'!$D111="",1000,'入力'!$D111),0)*IF('入力'!$D111="",1000,'入力'!$D111)=(AT$1-'入力'!$B111)),'入力'!$C111,0))</f>
        <v/>
      </c>
      <c r="AU63" s="27">
        <f>IF(('入力'!$C111="")+('入力'!$B111=""),0,IF((AU$1&gt;='入力'!$B111)*(AU$1&lt;=IF('入力'!$E111="",IF('入力'!$D111="",'入力'!$B111,9999),'入力'!$E111))*(ROUND((AU$1-'入力'!$B111)/IF('入力'!$D111="",1000,'入力'!$D111),0)*IF('入力'!$D111="",1000,'入力'!$D111)=(AU$1-'入力'!$B111)),'入力'!$C111,0))</f>
        <v/>
      </c>
      <c r="AV63" s="27">
        <f>IF(('入力'!$C111="")+('入力'!$B111=""),0,IF((AV$1&gt;='入力'!$B111)*(AV$1&lt;=IF('入力'!$E111="",IF('入力'!$D111="",'入力'!$B111,9999),'入力'!$E111))*(ROUND((AV$1-'入力'!$B111)/IF('入力'!$D111="",1000,'入力'!$D111),0)*IF('入力'!$D111="",1000,'入力'!$D111)=(AV$1-'入力'!$B111)),'入力'!$C111,0))</f>
        <v/>
      </c>
      <c r="AW63" s="27">
        <f>IF(('入力'!$C111="")+('入力'!$B111=""),0,IF((AW$1&gt;='入力'!$B111)*(AW$1&lt;=IF('入力'!$E111="",IF('入力'!$D111="",'入力'!$B111,9999),'入力'!$E111))*(ROUND((AW$1-'入力'!$B111)/IF('入力'!$D111="",1000,'入力'!$D111),0)*IF('入力'!$D111="",1000,'入力'!$D111)=(AW$1-'入力'!$B111)),'入力'!$C111,0))</f>
        <v/>
      </c>
      <c r="AX63" s="27">
        <f>IF(('入力'!$C111="")+('入力'!$B111=""),0,IF((AX$1&gt;='入力'!$B111)*(AX$1&lt;=IF('入力'!$E111="",IF('入力'!$D111="",'入力'!$B111,9999),'入力'!$E111))*(ROUND((AX$1-'入力'!$B111)/IF('入力'!$D111="",1000,'入力'!$D111),0)*IF('入力'!$D111="",1000,'入力'!$D111)=(AX$1-'入力'!$B111)),'入力'!$C111,0))</f>
        <v/>
      </c>
      <c r="AY63" s="27">
        <f>IF(('入力'!$C111="")+('入力'!$B111=""),0,IF((AY$1&gt;='入力'!$B111)*(AY$1&lt;=IF('入力'!$E111="",IF('入力'!$D111="",'入力'!$B111,9999),'入力'!$E111))*(ROUND((AY$1-'入力'!$B111)/IF('入力'!$D111="",1000,'入力'!$D111),0)*IF('入力'!$D111="",1000,'入力'!$D111)=(AY$1-'入力'!$B111)),'入力'!$C111,0))</f>
        <v/>
      </c>
      <c r="AZ63" s="27">
        <f>IF(('入力'!$C111="")+('入力'!$B111=""),0,IF((AZ$1&gt;='入力'!$B111)*(AZ$1&lt;=IF('入力'!$E111="",IF('入力'!$D111="",'入力'!$B111,9999),'入力'!$E111))*(ROUND((AZ$1-'入力'!$B111)/IF('入力'!$D111="",1000,'入力'!$D111),0)*IF('入力'!$D111="",1000,'入力'!$D111)=(AZ$1-'入力'!$B111)),'入力'!$C111,0))</f>
        <v/>
      </c>
      <c r="BA63" s="27">
        <f>IF(('入力'!$C111="")+('入力'!$B111=""),0,IF((BA$1&gt;='入力'!$B111)*(BA$1&lt;=IF('入力'!$E111="",IF('入力'!$D111="",'入力'!$B111,9999),'入力'!$E111))*(ROUND((BA$1-'入力'!$B111)/IF('入力'!$D111="",1000,'入力'!$D111),0)*IF('入力'!$D111="",1000,'入力'!$D111)=(BA$1-'入力'!$B111)),'入力'!$C111,0))</f>
        <v/>
      </c>
      <c r="BB63" s="27">
        <f>IF(('入力'!$C111="")+('入力'!$B111=""),0,IF((BB$1&gt;='入力'!$B111)*(BB$1&lt;=IF('入力'!$E111="",IF('入力'!$D111="",'入力'!$B111,9999),'入力'!$E111))*(ROUND((BB$1-'入力'!$B111)/IF('入力'!$D111="",1000,'入力'!$D111),0)*IF('入力'!$D111="",1000,'入力'!$D111)=(BB$1-'入力'!$B111)),'入力'!$C111,0))</f>
        <v/>
      </c>
      <c r="BC63" s="27">
        <f>IF(('入力'!$C111="")+('入力'!$B111=""),0,IF((BC$1&gt;='入力'!$B111)*(BC$1&lt;=IF('入力'!$E111="",IF('入力'!$D111="",'入力'!$B111,9999),'入力'!$E111))*(ROUND((BC$1-'入力'!$B111)/IF('入力'!$D111="",1000,'入力'!$D111),0)*IF('入力'!$D111="",1000,'入力'!$D111)=(BC$1-'入力'!$B111)),'入力'!$C111,0))</f>
        <v/>
      </c>
      <c r="BD63" s="27">
        <f>IF(('入力'!$C111="")+('入力'!$B111=""),0,IF((BD$1&gt;='入力'!$B111)*(BD$1&lt;=IF('入力'!$E111="",IF('入力'!$D111="",'入力'!$B111,9999),'入力'!$E111))*(ROUND((BD$1-'入力'!$B111)/IF('入力'!$D111="",1000,'入力'!$D111),0)*IF('入力'!$D111="",1000,'入力'!$D111)=(BD$1-'入力'!$B111)),'入力'!$C111,0))</f>
        <v/>
      </c>
      <c r="BE63" s="27">
        <f>IF(('入力'!$C111="")+('入力'!$B111=""),0,IF((BE$1&gt;='入力'!$B111)*(BE$1&lt;=IF('入力'!$E111="",IF('入力'!$D111="",'入力'!$B111,9999),'入力'!$E111))*(ROUND((BE$1-'入力'!$B111)/IF('入力'!$D111="",1000,'入力'!$D111),0)*IF('入力'!$D111="",1000,'入力'!$D111)=(BE$1-'入力'!$B111)),'入力'!$C111,0))</f>
        <v/>
      </c>
      <c r="BF63" s="27">
        <f>IF(('入力'!$C111="")+('入力'!$B111=""),0,IF((BF$1&gt;='入力'!$B111)*(BF$1&lt;=IF('入力'!$E111="",IF('入力'!$D111="",'入力'!$B111,9999),'入力'!$E111))*(ROUND((BF$1-'入力'!$B111)/IF('入力'!$D111="",1000,'入力'!$D111),0)*IF('入力'!$D111="",1000,'入力'!$D111)=(BF$1-'入力'!$B111)),'入力'!$C111,0))</f>
        <v/>
      </c>
      <c r="BG63" s="27">
        <f>IF(('入力'!$C111="")+('入力'!$B111=""),0,IF((BG$1&gt;='入力'!$B111)*(BG$1&lt;=IF('入力'!$E111="",IF('入力'!$D111="",'入力'!$B111,9999),'入力'!$E111))*(ROUND((BG$1-'入力'!$B111)/IF('入力'!$D111="",1000,'入力'!$D111),0)*IF('入力'!$D111="",1000,'入力'!$D111)=(BG$1-'入力'!$B111)),'入力'!$C111,0))</f>
        <v/>
      </c>
      <c r="BH63" s="27">
        <f>IF(('入力'!$C111="")+('入力'!$B111=""),0,IF((BH$1&gt;='入力'!$B111)*(BH$1&lt;=IF('入力'!$E111="",IF('入力'!$D111="",'入力'!$B111,9999),'入力'!$E111))*(ROUND((BH$1-'入力'!$B111)/IF('入力'!$D111="",1000,'入力'!$D111),0)*IF('入力'!$D111="",1000,'入力'!$D111)=(BH$1-'入力'!$B111)),'入力'!$C111,0))</f>
        <v/>
      </c>
      <c r="BI63" s="27">
        <f>IF(('入力'!$C111="")+('入力'!$B111=""),0,IF((BI$1&gt;='入力'!$B111)*(BI$1&lt;=IF('入力'!$E111="",IF('入力'!$D111="",'入力'!$B111,9999),'入力'!$E111))*(ROUND((BI$1-'入力'!$B111)/IF('入力'!$D111="",1000,'入力'!$D111),0)*IF('入力'!$D111="",1000,'入力'!$D111)=(BI$1-'入力'!$B111)),'入力'!$C111,0))</f>
        <v/>
      </c>
      <c r="BJ63" s="27">
        <f>IF(('入力'!$C111="")+('入力'!$B111=""),0,IF((BJ$1&gt;='入力'!$B111)*(BJ$1&lt;=IF('入力'!$E111="",IF('入力'!$D111="",'入力'!$B111,9999),'入力'!$E111))*(ROUND((BJ$1-'入力'!$B111)/IF('入力'!$D111="",1000,'入力'!$D111),0)*IF('入力'!$D111="",1000,'入力'!$D111)=(BJ$1-'入力'!$B111)),'入力'!$C111,0))</f>
        <v/>
      </c>
      <c r="BK63" s="27">
        <f>IF(('入力'!$C111="")+('入力'!$B111=""),0,IF((BK$1&gt;='入力'!$B111)*(BK$1&lt;=IF('入力'!$E111="",IF('入力'!$D111="",'入力'!$B111,9999),'入力'!$E111))*(ROUND((BK$1-'入力'!$B111)/IF('入力'!$D111="",1000,'入力'!$D111),0)*IF('入力'!$D111="",1000,'入力'!$D111)=(BK$1-'入力'!$B111)),'入力'!$C111,0))</f>
        <v/>
      </c>
      <c r="BL63" s="27">
        <f>IF(('入力'!$C111="")+('入力'!$B111=""),0,IF((BL$1&gt;='入力'!$B111)*(BL$1&lt;=IF('入力'!$E111="",IF('入力'!$D111="",'入力'!$B111,9999),'入力'!$E111))*(ROUND((BL$1-'入力'!$B111)/IF('入力'!$D111="",1000,'入力'!$D111),0)*IF('入力'!$D111="",1000,'入力'!$D111)=(BL$1-'入力'!$B111)),'入力'!$C111,0))</f>
        <v/>
      </c>
      <c r="BM63" s="27">
        <f>IF(('入力'!$C111="")+('入力'!$B111=""),0,IF((BM$1&gt;='入力'!$B111)*(BM$1&lt;=IF('入力'!$E111="",IF('入力'!$D111="",'入力'!$B111,9999),'入力'!$E111))*(ROUND((BM$1-'入力'!$B111)/IF('入力'!$D111="",1000,'入力'!$D111),0)*IF('入力'!$D111="",1000,'入力'!$D111)=(BM$1-'入力'!$B111)),'入力'!$C111,0))</f>
        <v/>
      </c>
      <c r="BN63" s="27">
        <f>IF(('入力'!$C111="")+('入力'!$B111=""),0,IF((BN$1&gt;='入力'!$B111)*(BN$1&lt;=IF('入力'!$E111="",IF('入力'!$D111="",'入力'!$B111,9999),'入力'!$E111))*(ROUND((BN$1-'入力'!$B111)/IF('入力'!$D111="",1000,'入力'!$D111),0)*IF('入力'!$D111="",1000,'入力'!$D111)=(BN$1-'入力'!$B111)),'入力'!$C111,0))</f>
        <v/>
      </c>
      <c r="BO63" s="27">
        <f>IF(('入力'!$C111="")+('入力'!$B111=""),0,IF((BO$1&gt;='入力'!$B111)*(BO$1&lt;=IF('入力'!$E111="",IF('入力'!$D111="",'入力'!$B111,9999),'入力'!$E111))*(ROUND((BO$1-'入力'!$B111)/IF('入力'!$D111="",1000,'入力'!$D111),0)*IF('入力'!$D111="",1000,'入力'!$D111)=(BO$1-'入力'!$B111)),'入力'!$C111,0))</f>
        <v/>
      </c>
    </row>
    <row r="64">
      <c r="A64" s="3" t="inlineStr">
        <is>
          <t>■ 家</t>
        </is>
      </c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0" t="n"/>
      <c r="Q64" s="10" t="n"/>
      <c r="R64" s="10" t="n"/>
      <c r="S64" s="10" t="n"/>
      <c r="T64" s="10" t="n"/>
      <c r="U64" s="10" t="n"/>
      <c r="V64" s="10" t="n"/>
      <c r="W64" s="10" t="n"/>
      <c r="X64" s="10" t="n"/>
      <c r="Y64" s="10" t="n"/>
      <c r="Z64" s="10" t="n"/>
      <c r="AA64" s="10" t="n"/>
      <c r="AB64" s="10" t="n"/>
      <c r="AC64" s="10" t="n"/>
      <c r="AD64" s="10" t="n"/>
      <c r="AE64" s="10" t="n"/>
      <c r="AF64" s="10" t="n"/>
      <c r="AG64" s="10" t="n"/>
      <c r="AH64" s="10" t="n"/>
      <c r="AI64" s="10" t="n"/>
      <c r="AJ64" s="10" t="n"/>
      <c r="AK64" s="10" t="n"/>
      <c r="AL64" s="10" t="n"/>
      <c r="AM64" s="10" t="n"/>
      <c r="AN64" s="10" t="n"/>
      <c r="AO64" s="10" t="n"/>
      <c r="AP64" s="10" t="n"/>
      <c r="AQ64" s="10" t="n"/>
      <c r="AR64" s="10" t="n"/>
      <c r="AS64" s="10" t="n"/>
      <c r="AT64" s="10" t="n"/>
      <c r="AU64" s="10" t="n"/>
      <c r="AV64" s="10" t="n"/>
      <c r="AW64" s="10" t="n"/>
      <c r="AX64" s="10" t="n"/>
      <c r="AY64" s="10" t="n"/>
      <c r="AZ64" s="10" t="n"/>
      <c r="BA64" s="10" t="n"/>
      <c r="BB64" s="10" t="n"/>
      <c r="BC64" s="10" t="n"/>
      <c r="BD64" s="10" t="n"/>
      <c r="BE64" s="10" t="n"/>
      <c r="BF64" s="10" t="n"/>
      <c r="BG64" s="10" t="n"/>
      <c r="BH64" s="10" t="n"/>
      <c r="BI64" s="10" t="n"/>
      <c r="BJ64" s="10" t="n"/>
      <c r="BK64" s="10" t="n"/>
      <c r="BL64" s="10" t="n"/>
      <c r="BM64" s="10" t="n"/>
      <c r="BN64" s="10" t="n"/>
      <c r="BO64" s="10" t="n"/>
    </row>
    <row r="65">
      <c r="A65" s="5" t="inlineStr">
        <is>
          <t>家の値うち</t>
        </is>
      </c>
      <c r="B65" s="27">
        <f>IF('入力'!$B$79+'入力'!$B$81=0,0,IF(B$1&lt;IF('入力'!$B$83="",'入力'!$B$5,'入力'!$B$83),0,'入力'!$B$79*(1+'入力'!$B$80)^(B$1-IF('入力'!$B$83="",'入力'!$B$5,'入力'!$B$83))+'入力'!$B$81*(1-'入力'!$B$82)^(B$1-IF('入力'!$B$83="",'入力'!$B$5,'入力'!$B$83))))</f>
        <v/>
      </c>
      <c r="C65" s="27">
        <f>IF('入力'!$B$79+'入力'!$B$81=0,0,IF(C$1&lt;IF('入力'!$B$83="",'入力'!$B$5,'入力'!$B$83),0,'入力'!$B$79*(1+'入力'!$B$80)^(C$1-IF('入力'!$B$83="",'入力'!$B$5,'入力'!$B$83))+'入力'!$B$81*(1-'入力'!$B$82)^(C$1-IF('入力'!$B$83="",'入力'!$B$5,'入力'!$B$83))))</f>
        <v/>
      </c>
      <c r="D65" s="27">
        <f>IF('入力'!$B$79+'入力'!$B$81=0,0,IF(D$1&lt;IF('入力'!$B$83="",'入力'!$B$5,'入力'!$B$83),0,'入力'!$B$79*(1+'入力'!$B$80)^(D$1-IF('入力'!$B$83="",'入力'!$B$5,'入力'!$B$83))+'入力'!$B$81*(1-'入力'!$B$82)^(D$1-IF('入力'!$B$83="",'入力'!$B$5,'入力'!$B$83))))</f>
        <v/>
      </c>
      <c r="E65" s="27">
        <f>IF('入力'!$B$79+'入力'!$B$81=0,0,IF(E$1&lt;IF('入力'!$B$83="",'入力'!$B$5,'入力'!$B$83),0,'入力'!$B$79*(1+'入力'!$B$80)^(E$1-IF('入力'!$B$83="",'入力'!$B$5,'入力'!$B$83))+'入力'!$B$81*(1-'入力'!$B$82)^(E$1-IF('入力'!$B$83="",'入力'!$B$5,'入力'!$B$83))))</f>
        <v/>
      </c>
      <c r="F65" s="27">
        <f>IF('入力'!$B$79+'入力'!$B$81=0,0,IF(F$1&lt;IF('入力'!$B$83="",'入力'!$B$5,'入力'!$B$83),0,'入力'!$B$79*(1+'入力'!$B$80)^(F$1-IF('入力'!$B$83="",'入力'!$B$5,'入力'!$B$83))+'入力'!$B$81*(1-'入力'!$B$82)^(F$1-IF('入力'!$B$83="",'入力'!$B$5,'入力'!$B$83))))</f>
        <v/>
      </c>
      <c r="G65" s="27">
        <f>IF('入力'!$B$79+'入力'!$B$81=0,0,IF(G$1&lt;IF('入力'!$B$83="",'入力'!$B$5,'入力'!$B$83),0,'入力'!$B$79*(1+'入力'!$B$80)^(G$1-IF('入力'!$B$83="",'入力'!$B$5,'入力'!$B$83))+'入力'!$B$81*(1-'入力'!$B$82)^(G$1-IF('入力'!$B$83="",'入力'!$B$5,'入力'!$B$83))))</f>
        <v/>
      </c>
      <c r="H65" s="27">
        <f>IF('入力'!$B$79+'入力'!$B$81=0,0,IF(H$1&lt;IF('入力'!$B$83="",'入力'!$B$5,'入力'!$B$83),0,'入力'!$B$79*(1+'入力'!$B$80)^(H$1-IF('入力'!$B$83="",'入力'!$B$5,'入力'!$B$83))+'入力'!$B$81*(1-'入力'!$B$82)^(H$1-IF('入力'!$B$83="",'入力'!$B$5,'入力'!$B$83))))</f>
        <v/>
      </c>
      <c r="I65" s="27">
        <f>IF('入力'!$B$79+'入力'!$B$81=0,0,IF(I$1&lt;IF('入力'!$B$83="",'入力'!$B$5,'入力'!$B$83),0,'入力'!$B$79*(1+'入力'!$B$80)^(I$1-IF('入力'!$B$83="",'入力'!$B$5,'入力'!$B$83))+'入力'!$B$81*(1-'入力'!$B$82)^(I$1-IF('入力'!$B$83="",'入力'!$B$5,'入力'!$B$83))))</f>
        <v/>
      </c>
      <c r="J65" s="27">
        <f>IF('入力'!$B$79+'入力'!$B$81=0,0,IF(J$1&lt;IF('入力'!$B$83="",'入力'!$B$5,'入力'!$B$83),0,'入力'!$B$79*(1+'入力'!$B$80)^(J$1-IF('入力'!$B$83="",'入力'!$B$5,'入力'!$B$83))+'入力'!$B$81*(1-'入力'!$B$82)^(J$1-IF('入力'!$B$83="",'入力'!$B$5,'入力'!$B$83))))</f>
        <v/>
      </c>
      <c r="K65" s="27">
        <f>IF('入力'!$B$79+'入力'!$B$81=0,0,IF(K$1&lt;IF('入力'!$B$83="",'入力'!$B$5,'入力'!$B$83),0,'入力'!$B$79*(1+'入力'!$B$80)^(K$1-IF('入力'!$B$83="",'入力'!$B$5,'入力'!$B$83))+'入力'!$B$81*(1-'入力'!$B$82)^(K$1-IF('入力'!$B$83="",'入力'!$B$5,'入力'!$B$83))))</f>
        <v/>
      </c>
      <c r="L65" s="27">
        <f>IF('入力'!$B$79+'入力'!$B$81=0,0,IF(L$1&lt;IF('入力'!$B$83="",'入力'!$B$5,'入力'!$B$83),0,'入力'!$B$79*(1+'入力'!$B$80)^(L$1-IF('入力'!$B$83="",'入力'!$B$5,'入力'!$B$83))+'入力'!$B$81*(1-'入力'!$B$82)^(L$1-IF('入力'!$B$83="",'入力'!$B$5,'入力'!$B$83))))</f>
        <v/>
      </c>
      <c r="M65" s="27">
        <f>IF('入力'!$B$79+'入力'!$B$81=0,0,IF(M$1&lt;IF('入力'!$B$83="",'入力'!$B$5,'入力'!$B$83),0,'入力'!$B$79*(1+'入力'!$B$80)^(M$1-IF('入力'!$B$83="",'入力'!$B$5,'入力'!$B$83))+'入力'!$B$81*(1-'入力'!$B$82)^(M$1-IF('入力'!$B$83="",'入力'!$B$5,'入力'!$B$83))))</f>
        <v/>
      </c>
      <c r="N65" s="27">
        <f>IF('入力'!$B$79+'入力'!$B$81=0,0,IF(N$1&lt;IF('入力'!$B$83="",'入力'!$B$5,'入力'!$B$83),0,'入力'!$B$79*(1+'入力'!$B$80)^(N$1-IF('入力'!$B$83="",'入力'!$B$5,'入力'!$B$83))+'入力'!$B$81*(1-'入力'!$B$82)^(N$1-IF('入力'!$B$83="",'入力'!$B$5,'入力'!$B$83))))</f>
        <v/>
      </c>
      <c r="O65" s="27">
        <f>IF('入力'!$B$79+'入力'!$B$81=0,0,IF(O$1&lt;IF('入力'!$B$83="",'入力'!$B$5,'入力'!$B$83),0,'入力'!$B$79*(1+'入力'!$B$80)^(O$1-IF('入力'!$B$83="",'入力'!$B$5,'入力'!$B$83))+'入力'!$B$81*(1-'入力'!$B$82)^(O$1-IF('入力'!$B$83="",'入力'!$B$5,'入力'!$B$83))))</f>
        <v/>
      </c>
      <c r="P65" s="27">
        <f>IF('入力'!$B$79+'入力'!$B$81=0,0,IF(P$1&lt;IF('入力'!$B$83="",'入力'!$B$5,'入力'!$B$83),0,'入力'!$B$79*(1+'入力'!$B$80)^(P$1-IF('入力'!$B$83="",'入力'!$B$5,'入力'!$B$83))+'入力'!$B$81*(1-'入力'!$B$82)^(P$1-IF('入力'!$B$83="",'入力'!$B$5,'入力'!$B$83))))</f>
        <v/>
      </c>
      <c r="Q65" s="27">
        <f>IF('入力'!$B$79+'入力'!$B$81=0,0,IF(Q$1&lt;IF('入力'!$B$83="",'入力'!$B$5,'入力'!$B$83),0,'入力'!$B$79*(1+'入力'!$B$80)^(Q$1-IF('入力'!$B$83="",'入力'!$B$5,'入力'!$B$83))+'入力'!$B$81*(1-'入力'!$B$82)^(Q$1-IF('入力'!$B$83="",'入力'!$B$5,'入力'!$B$83))))</f>
        <v/>
      </c>
      <c r="R65" s="27">
        <f>IF('入力'!$B$79+'入力'!$B$81=0,0,IF(R$1&lt;IF('入力'!$B$83="",'入力'!$B$5,'入力'!$B$83),0,'入力'!$B$79*(1+'入力'!$B$80)^(R$1-IF('入力'!$B$83="",'入力'!$B$5,'入力'!$B$83))+'入力'!$B$81*(1-'入力'!$B$82)^(R$1-IF('入力'!$B$83="",'入力'!$B$5,'入力'!$B$83))))</f>
        <v/>
      </c>
      <c r="S65" s="27">
        <f>IF('入力'!$B$79+'入力'!$B$81=0,0,IF(S$1&lt;IF('入力'!$B$83="",'入力'!$B$5,'入力'!$B$83),0,'入力'!$B$79*(1+'入力'!$B$80)^(S$1-IF('入力'!$B$83="",'入力'!$B$5,'入力'!$B$83))+'入力'!$B$81*(1-'入力'!$B$82)^(S$1-IF('入力'!$B$83="",'入力'!$B$5,'入力'!$B$83))))</f>
        <v/>
      </c>
      <c r="T65" s="27">
        <f>IF('入力'!$B$79+'入力'!$B$81=0,0,IF(T$1&lt;IF('入力'!$B$83="",'入力'!$B$5,'入力'!$B$83),0,'入力'!$B$79*(1+'入力'!$B$80)^(T$1-IF('入力'!$B$83="",'入力'!$B$5,'入力'!$B$83))+'入力'!$B$81*(1-'入力'!$B$82)^(T$1-IF('入力'!$B$83="",'入力'!$B$5,'入力'!$B$83))))</f>
        <v/>
      </c>
      <c r="U65" s="27">
        <f>IF('入力'!$B$79+'入力'!$B$81=0,0,IF(U$1&lt;IF('入力'!$B$83="",'入力'!$B$5,'入力'!$B$83),0,'入力'!$B$79*(1+'入力'!$B$80)^(U$1-IF('入力'!$B$83="",'入力'!$B$5,'入力'!$B$83))+'入力'!$B$81*(1-'入力'!$B$82)^(U$1-IF('入力'!$B$83="",'入力'!$B$5,'入力'!$B$83))))</f>
        <v/>
      </c>
      <c r="V65" s="27">
        <f>IF('入力'!$B$79+'入力'!$B$81=0,0,IF(V$1&lt;IF('入力'!$B$83="",'入力'!$B$5,'入力'!$B$83),0,'入力'!$B$79*(1+'入力'!$B$80)^(V$1-IF('入力'!$B$83="",'入力'!$B$5,'入力'!$B$83))+'入力'!$B$81*(1-'入力'!$B$82)^(V$1-IF('入力'!$B$83="",'入力'!$B$5,'入力'!$B$83))))</f>
        <v/>
      </c>
      <c r="W65" s="27">
        <f>IF('入力'!$B$79+'入力'!$B$81=0,0,IF(W$1&lt;IF('入力'!$B$83="",'入力'!$B$5,'入力'!$B$83),0,'入力'!$B$79*(1+'入力'!$B$80)^(W$1-IF('入力'!$B$83="",'入力'!$B$5,'入力'!$B$83))+'入力'!$B$81*(1-'入力'!$B$82)^(W$1-IF('入力'!$B$83="",'入力'!$B$5,'入力'!$B$83))))</f>
        <v/>
      </c>
      <c r="X65" s="27">
        <f>IF('入力'!$B$79+'入力'!$B$81=0,0,IF(X$1&lt;IF('入力'!$B$83="",'入力'!$B$5,'入力'!$B$83),0,'入力'!$B$79*(1+'入力'!$B$80)^(X$1-IF('入力'!$B$83="",'入力'!$B$5,'入力'!$B$83))+'入力'!$B$81*(1-'入力'!$B$82)^(X$1-IF('入力'!$B$83="",'入力'!$B$5,'入力'!$B$83))))</f>
        <v/>
      </c>
      <c r="Y65" s="27">
        <f>IF('入力'!$B$79+'入力'!$B$81=0,0,IF(Y$1&lt;IF('入力'!$B$83="",'入力'!$B$5,'入力'!$B$83),0,'入力'!$B$79*(1+'入力'!$B$80)^(Y$1-IF('入力'!$B$83="",'入力'!$B$5,'入力'!$B$83))+'入力'!$B$81*(1-'入力'!$B$82)^(Y$1-IF('入力'!$B$83="",'入力'!$B$5,'入力'!$B$83))))</f>
        <v/>
      </c>
      <c r="Z65" s="27">
        <f>IF('入力'!$B$79+'入力'!$B$81=0,0,IF(Z$1&lt;IF('入力'!$B$83="",'入力'!$B$5,'入力'!$B$83),0,'入力'!$B$79*(1+'入力'!$B$80)^(Z$1-IF('入力'!$B$83="",'入力'!$B$5,'入力'!$B$83))+'入力'!$B$81*(1-'入力'!$B$82)^(Z$1-IF('入力'!$B$83="",'入力'!$B$5,'入力'!$B$83))))</f>
        <v/>
      </c>
      <c r="AA65" s="27">
        <f>IF('入力'!$B$79+'入力'!$B$81=0,0,IF(AA$1&lt;IF('入力'!$B$83="",'入力'!$B$5,'入力'!$B$83),0,'入力'!$B$79*(1+'入力'!$B$80)^(AA$1-IF('入力'!$B$83="",'入力'!$B$5,'入力'!$B$83))+'入力'!$B$81*(1-'入力'!$B$82)^(AA$1-IF('入力'!$B$83="",'入力'!$B$5,'入力'!$B$83))))</f>
        <v/>
      </c>
      <c r="AB65" s="27">
        <f>IF('入力'!$B$79+'入力'!$B$81=0,0,IF(AB$1&lt;IF('入力'!$B$83="",'入力'!$B$5,'入力'!$B$83),0,'入力'!$B$79*(1+'入力'!$B$80)^(AB$1-IF('入力'!$B$83="",'入力'!$B$5,'入力'!$B$83))+'入力'!$B$81*(1-'入力'!$B$82)^(AB$1-IF('入力'!$B$83="",'入力'!$B$5,'入力'!$B$83))))</f>
        <v/>
      </c>
      <c r="AC65" s="27">
        <f>IF('入力'!$B$79+'入力'!$B$81=0,0,IF(AC$1&lt;IF('入力'!$B$83="",'入力'!$B$5,'入力'!$B$83),0,'入力'!$B$79*(1+'入力'!$B$80)^(AC$1-IF('入力'!$B$83="",'入力'!$B$5,'入力'!$B$83))+'入力'!$B$81*(1-'入力'!$B$82)^(AC$1-IF('入力'!$B$83="",'入力'!$B$5,'入力'!$B$83))))</f>
        <v/>
      </c>
      <c r="AD65" s="27">
        <f>IF('入力'!$B$79+'入力'!$B$81=0,0,IF(AD$1&lt;IF('入力'!$B$83="",'入力'!$B$5,'入力'!$B$83),0,'入力'!$B$79*(1+'入力'!$B$80)^(AD$1-IF('入力'!$B$83="",'入力'!$B$5,'入力'!$B$83))+'入力'!$B$81*(1-'入力'!$B$82)^(AD$1-IF('入力'!$B$83="",'入力'!$B$5,'入力'!$B$83))))</f>
        <v/>
      </c>
      <c r="AE65" s="27">
        <f>IF('入力'!$B$79+'入力'!$B$81=0,0,IF(AE$1&lt;IF('入力'!$B$83="",'入力'!$B$5,'入力'!$B$83),0,'入力'!$B$79*(1+'入力'!$B$80)^(AE$1-IF('入力'!$B$83="",'入力'!$B$5,'入力'!$B$83))+'入力'!$B$81*(1-'入力'!$B$82)^(AE$1-IF('入力'!$B$83="",'入力'!$B$5,'入力'!$B$83))))</f>
        <v/>
      </c>
      <c r="AF65" s="27">
        <f>IF('入力'!$B$79+'入力'!$B$81=0,0,IF(AF$1&lt;IF('入力'!$B$83="",'入力'!$B$5,'入力'!$B$83),0,'入力'!$B$79*(1+'入力'!$B$80)^(AF$1-IF('入力'!$B$83="",'入力'!$B$5,'入力'!$B$83))+'入力'!$B$81*(1-'入力'!$B$82)^(AF$1-IF('入力'!$B$83="",'入力'!$B$5,'入力'!$B$83))))</f>
        <v/>
      </c>
      <c r="AG65" s="27">
        <f>IF('入力'!$B$79+'入力'!$B$81=0,0,IF(AG$1&lt;IF('入力'!$B$83="",'入力'!$B$5,'入力'!$B$83),0,'入力'!$B$79*(1+'入力'!$B$80)^(AG$1-IF('入力'!$B$83="",'入力'!$B$5,'入力'!$B$83))+'入力'!$B$81*(1-'入力'!$B$82)^(AG$1-IF('入力'!$B$83="",'入力'!$B$5,'入力'!$B$83))))</f>
        <v/>
      </c>
      <c r="AH65" s="27">
        <f>IF('入力'!$B$79+'入力'!$B$81=0,0,IF(AH$1&lt;IF('入力'!$B$83="",'入力'!$B$5,'入力'!$B$83),0,'入力'!$B$79*(1+'入力'!$B$80)^(AH$1-IF('入力'!$B$83="",'入力'!$B$5,'入力'!$B$83))+'入力'!$B$81*(1-'入力'!$B$82)^(AH$1-IF('入力'!$B$83="",'入力'!$B$5,'入力'!$B$83))))</f>
        <v/>
      </c>
      <c r="AI65" s="27">
        <f>IF('入力'!$B$79+'入力'!$B$81=0,0,IF(AI$1&lt;IF('入力'!$B$83="",'入力'!$B$5,'入力'!$B$83),0,'入力'!$B$79*(1+'入力'!$B$80)^(AI$1-IF('入力'!$B$83="",'入力'!$B$5,'入力'!$B$83))+'入力'!$B$81*(1-'入力'!$B$82)^(AI$1-IF('入力'!$B$83="",'入力'!$B$5,'入力'!$B$83))))</f>
        <v/>
      </c>
      <c r="AJ65" s="27">
        <f>IF('入力'!$B$79+'入力'!$B$81=0,0,IF(AJ$1&lt;IF('入力'!$B$83="",'入力'!$B$5,'入力'!$B$83),0,'入力'!$B$79*(1+'入力'!$B$80)^(AJ$1-IF('入力'!$B$83="",'入力'!$B$5,'入力'!$B$83))+'入力'!$B$81*(1-'入力'!$B$82)^(AJ$1-IF('入力'!$B$83="",'入力'!$B$5,'入力'!$B$83))))</f>
        <v/>
      </c>
      <c r="AK65" s="27">
        <f>IF('入力'!$B$79+'入力'!$B$81=0,0,IF(AK$1&lt;IF('入力'!$B$83="",'入力'!$B$5,'入力'!$B$83),0,'入力'!$B$79*(1+'入力'!$B$80)^(AK$1-IF('入力'!$B$83="",'入力'!$B$5,'入力'!$B$83))+'入力'!$B$81*(1-'入力'!$B$82)^(AK$1-IF('入力'!$B$83="",'入力'!$B$5,'入力'!$B$83))))</f>
        <v/>
      </c>
      <c r="AL65" s="27">
        <f>IF('入力'!$B$79+'入力'!$B$81=0,0,IF(AL$1&lt;IF('入力'!$B$83="",'入力'!$B$5,'入力'!$B$83),0,'入力'!$B$79*(1+'入力'!$B$80)^(AL$1-IF('入力'!$B$83="",'入力'!$B$5,'入力'!$B$83))+'入力'!$B$81*(1-'入力'!$B$82)^(AL$1-IF('入力'!$B$83="",'入力'!$B$5,'入力'!$B$83))))</f>
        <v/>
      </c>
      <c r="AM65" s="27">
        <f>IF('入力'!$B$79+'入力'!$B$81=0,0,IF(AM$1&lt;IF('入力'!$B$83="",'入力'!$B$5,'入力'!$B$83),0,'入力'!$B$79*(1+'入力'!$B$80)^(AM$1-IF('入力'!$B$83="",'入力'!$B$5,'入力'!$B$83))+'入力'!$B$81*(1-'入力'!$B$82)^(AM$1-IF('入力'!$B$83="",'入力'!$B$5,'入力'!$B$83))))</f>
        <v/>
      </c>
      <c r="AN65" s="27">
        <f>IF('入力'!$B$79+'入力'!$B$81=0,0,IF(AN$1&lt;IF('入力'!$B$83="",'入力'!$B$5,'入力'!$B$83),0,'入力'!$B$79*(1+'入力'!$B$80)^(AN$1-IF('入力'!$B$83="",'入力'!$B$5,'入力'!$B$83))+'入力'!$B$81*(1-'入力'!$B$82)^(AN$1-IF('入力'!$B$83="",'入力'!$B$5,'入力'!$B$83))))</f>
        <v/>
      </c>
      <c r="AO65" s="27">
        <f>IF('入力'!$B$79+'入力'!$B$81=0,0,IF(AO$1&lt;IF('入力'!$B$83="",'入力'!$B$5,'入力'!$B$83),0,'入力'!$B$79*(1+'入力'!$B$80)^(AO$1-IF('入力'!$B$83="",'入力'!$B$5,'入力'!$B$83))+'入力'!$B$81*(1-'入力'!$B$82)^(AO$1-IF('入力'!$B$83="",'入力'!$B$5,'入力'!$B$83))))</f>
        <v/>
      </c>
      <c r="AP65" s="27">
        <f>IF('入力'!$B$79+'入力'!$B$81=0,0,IF(AP$1&lt;IF('入力'!$B$83="",'入力'!$B$5,'入力'!$B$83),0,'入力'!$B$79*(1+'入力'!$B$80)^(AP$1-IF('入力'!$B$83="",'入力'!$B$5,'入力'!$B$83))+'入力'!$B$81*(1-'入力'!$B$82)^(AP$1-IF('入力'!$B$83="",'入力'!$B$5,'入力'!$B$83))))</f>
        <v/>
      </c>
      <c r="AQ65" s="27">
        <f>IF('入力'!$B$79+'入力'!$B$81=0,0,IF(AQ$1&lt;IF('入力'!$B$83="",'入力'!$B$5,'入力'!$B$83),0,'入力'!$B$79*(1+'入力'!$B$80)^(AQ$1-IF('入力'!$B$83="",'入力'!$B$5,'入力'!$B$83))+'入力'!$B$81*(1-'入力'!$B$82)^(AQ$1-IF('入力'!$B$83="",'入力'!$B$5,'入力'!$B$83))))</f>
        <v/>
      </c>
      <c r="AR65" s="27">
        <f>IF('入力'!$B$79+'入力'!$B$81=0,0,IF(AR$1&lt;IF('入力'!$B$83="",'入力'!$B$5,'入力'!$B$83),0,'入力'!$B$79*(1+'入力'!$B$80)^(AR$1-IF('入力'!$B$83="",'入力'!$B$5,'入力'!$B$83))+'入力'!$B$81*(1-'入力'!$B$82)^(AR$1-IF('入力'!$B$83="",'入力'!$B$5,'入力'!$B$83))))</f>
        <v/>
      </c>
      <c r="AS65" s="27">
        <f>IF('入力'!$B$79+'入力'!$B$81=0,0,IF(AS$1&lt;IF('入力'!$B$83="",'入力'!$B$5,'入力'!$B$83),0,'入力'!$B$79*(1+'入力'!$B$80)^(AS$1-IF('入力'!$B$83="",'入力'!$B$5,'入力'!$B$83))+'入力'!$B$81*(1-'入力'!$B$82)^(AS$1-IF('入力'!$B$83="",'入力'!$B$5,'入力'!$B$83))))</f>
        <v/>
      </c>
      <c r="AT65" s="27">
        <f>IF('入力'!$B$79+'入力'!$B$81=0,0,IF(AT$1&lt;IF('入力'!$B$83="",'入力'!$B$5,'入力'!$B$83),0,'入力'!$B$79*(1+'入力'!$B$80)^(AT$1-IF('入力'!$B$83="",'入力'!$B$5,'入力'!$B$83))+'入力'!$B$81*(1-'入力'!$B$82)^(AT$1-IF('入力'!$B$83="",'入力'!$B$5,'入力'!$B$83))))</f>
        <v/>
      </c>
      <c r="AU65" s="27">
        <f>IF('入力'!$B$79+'入力'!$B$81=0,0,IF(AU$1&lt;IF('入力'!$B$83="",'入力'!$B$5,'入力'!$B$83),0,'入力'!$B$79*(1+'入力'!$B$80)^(AU$1-IF('入力'!$B$83="",'入力'!$B$5,'入力'!$B$83))+'入力'!$B$81*(1-'入力'!$B$82)^(AU$1-IF('入力'!$B$83="",'入力'!$B$5,'入力'!$B$83))))</f>
        <v/>
      </c>
      <c r="AV65" s="27">
        <f>IF('入力'!$B$79+'入力'!$B$81=0,0,IF(AV$1&lt;IF('入力'!$B$83="",'入力'!$B$5,'入力'!$B$83),0,'入力'!$B$79*(1+'入力'!$B$80)^(AV$1-IF('入力'!$B$83="",'入力'!$B$5,'入力'!$B$83))+'入力'!$B$81*(1-'入力'!$B$82)^(AV$1-IF('入力'!$B$83="",'入力'!$B$5,'入力'!$B$83))))</f>
        <v/>
      </c>
      <c r="AW65" s="27">
        <f>IF('入力'!$B$79+'入力'!$B$81=0,0,IF(AW$1&lt;IF('入力'!$B$83="",'入力'!$B$5,'入力'!$B$83),0,'入力'!$B$79*(1+'入力'!$B$80)^(AW$1-IF('入力'!$B$83="",'入力'!$B$5,'入力'!$B$83))+'入力'!$B$81*(1-'入力'!$B$82)^(AW$1-IF('入力'!$B$83="",'入力'!$B$5,'入力'!$B$83))))</f>
        <v/>
      </c>
      <c r="AX65" s="27">
        <f>IF('入力'!$B$79+'入力'!$B$81=0,0,IF(AX$1&lt;IF('入力'!$B$83="",'入力'!$B$5,'入力'!$B$83),0,'入力'!$B$79*(1+'入力'!$B$80)^(AX$1-IF('入力'!$B$83="",'入力'!$B$5,'入力'!$B$83))+'入力'!$B$81*(1-'入力'!$B$82)^(AX$1-IF('入力'!$B$83="",'入力'!$B$5,'入力'!$B$83))))</f>
        <v/>
      </c>
      <c r="AY65" s="27">
        <f>IF('入力'!$B$79+'入力'!$B$81=0,0,IF(AY$1&lt;IF('入力'!$B$83="",'入力'!$B$5,'入力'!$B$83),0,'入力'!$B$79*(1+'入力'!$B$80)^(AY$1-IF('入力'!$B$83="",'入力'!$B$5,'入力'!$B$83))+'入力'!$B$81*(1-'入力'!$B$82)^(AY$1-IF('入力'!$B$83="",'入力'!$B$5,'入力'!$B$83))))</f>
        <v/>
      </c>
      <c r="AZ65" s="27">
        <f>IF('入力'!$B$79+'入力'!$B$81=0,0,IF(AZ$1&lt;IF('入力'!$B$83="",'入力'!$B$5,'入力'!$B$83),0,'入力'!$B$79*(1+'入力'!$B$80)^(AZ$1-IF('入力'!$B$83="",'入力'!$B$5,'入力'!$B$83))+'入力'!$B$81*(1-'入力'!$B$82)^(AZ$1-IF('入力'!$B$83="",'入力'!$B$5,'入力'!$B$83))))</f>
        <v/>
      </c>
      <c r="BA65" s="27">
        <f>IF('入力'!$B$79+'入力'!$B$81=0,0,IF(BA$1&lt;IF('入力'!$B$83="",'入力'!$B$5,'入力'!$B$83),0,'入力'!$B$79*(1+'入力'!$B$80)^(BA$1-IF('入力'!$B$83="",'入力'!$B$5,'入力'!$B$83))+'入力'!$B$81*(1-'入力'!$B$82)^(BA$1-IF('入力'!$B$83="",'入力'!$B$5,'入力'!$B$83))))</f>
        <v/>
      </c>
      <c r="BB65" s="27">
        <f>IF('入力'!$B$79+'入力'!$B$81=0,0,IF(BB$1&lt;IF('入力'!$B$83="",'入力'!$B$5,'入力'!$B$83),0,'入力'!$B$79*(1+'入力'!$B$80)^(BB$1-IF('入力'!$B$83="",'入力'!$B$5,'入力'!$B$83))+'入力'!$B$81*(1-'入力'!$B$82)^(BB$1-IF('入力'!$B$83="",'入力'!$B$5,'入力'!$B$83))))</f>
        <v/>
      </c>
      <c r="BC65" s="27">
        <f>IF('入力'!$B$79+'入力'!$B$81=0,0,IF(BC$1&lt;IF('入力'!$B$83="",'入力'!$B$5,'入力'!$B$83),0,'入力'!$B$79*(1+'入力'!$B$80)^(BC$1-IF('入力'!$B$83="",'入力'!$B$5,'入力'!$B$83))+'入力'!$B$81*(1-'入力'!$B$82)^(BC$1-IF('入力'!$B$83="",'入力'!$B$5,'入力'!$B$83))))</f>
        <v/>
      </c>
      <c r="BD65" s="27">
        <f>IF('入力'!$B$79+'入力'!$B$81=0,0,IF(BD$1&lt;IF('入力'!$B$83="",'入力'!$B$5,'入力'!$B$83),0,'入力'!$B$79*(1+'入力'!$B$80)^(BD$1-IF('入力'!$B$83="",'入力'!$B$5,'入力'!$B$83))+'入力'!$B$81*(1-'入力'!$B$82)^(BD$1-IF('入力'!$B$83="",'入力'!$B$5,'入力'!$B$83))))</f>
        <v/>
      </c>
      <c r="BE65" s="27">
        <f>IF('入力'!$B$79+'入力'!$B$81=0,0,IF(BE$1&lt;IF('入力'!$B$83="",'入力'!$B$5,'入力'!$B$83),0,'入力'!$B$79*(1+'入力'!$B$80)^(BE$1-IF('入力'!$B$83="",'入力'!$B$5,'入力'!$B$83))+'入力'!$B$81*(1-'入力'!$B$82)^(BE$1-IF('入力'!$B$83="",'入力'!$B$5,'入力'!$B$83))))</f>
        <v/>
      </c>
      <c r="BF65" s="27">
        <f>IF('入力'!$B$79+'入力'!$B$81=0,0,IF(BF$1&lt;IF('入力'!$B$83="",'入力'!$B$5,'入力'!$B$83),0,'入力'!$B$79*(1+'入力'!$B$80)^(BF$1-IF('入力'!$B$83="",'入力'!$B$5,'入力'!$B$83))+'入力'!$B$81*(1-'入力'!$B$82)^(BF$1-IF('入力'!$B$83="",'入力'!$B$5,'入力'!$B$83))))</f>
        <v/>
      </c>
      <c r="BG65" s="27">
        <f>IF('入力'!$B$79+'入力'!$B$81=0,0,IF(BG$1&lt;IF('入力'!$B$83="",'入力'!$B$5,'入力'!$B$83),0,'入力'!$B$79*(1+'入力'!$B$80)^(BG$1-IF('入力'!$B$83="",'入力'!$B$5,'入力'!$B$83))+'入力'!$B$81*(1-'入力'!$B$82)^(BG$1-IF('入力'!$B$83="",'入力'!$B$5,'入力'!$B$83))))</f>
        <v/>
      </c>
      <c r="BH65" s="27">
        <f>IF('入力'!$B$79+'入力'!$B$81=0,0,IF(BH$1&lt;IF('入力'!$B$83="",'入力'!$B$5,'入力'!$B$83),0,'入力'!$B$79*(1+'入力'!$B$80)^(BH$1-IF('入力'!$B$83="",'入力'!$B$5,'入力'!$B$83))+'入力'!$B$81*(1-'入力'!$B$82)^(BH$1-IF('入力'!$B$83="",'入力'!$B$5,'入力'!$B$83))))</f>
        <v/>
      </c>
      <c r="BI65" s="27">
        <f>IF('入力'!$B$79+'入力'!$B$81=0,0,IF(BI$1&lt;IF('入力'!$B$83="",'入力'!$B$5,'入力'!$B$83),0,'入力'!$B$79*(1+'入力'!$B$80)^(BI$1-IF('入力'!$B$83="",'入力'!$B$5,'入力'!$B$83))+'入力'!$B$81*(1-'入力'!$B$82)^(BI$1-IF('入力'!$B$83="",'入力'!$B$5,'入力'!$B$83))))</f>
        <v/>
      </c>
      <c r="BJ65" s="27">
        <f>IF('入力'!$B$79+'入力'!$B$81=0,0,IF(BJ$1&lt;IF('入力'!$B$83="",'入力'!$B$5,'入力'!$B$83),0,'入力'!$B$79*(1+'入力'!$B$80)^(BJ$1-IF('入力'!$B$83="",'入力'!$B$5,'入力'!$B$83))+'入力'!$B$81*(1-'入力'!$B$82)^(BJ$1-IF('入力'!$B$83="",'入力'!$B$5,'入力'!$B$83))))</f>
        <v/>
      </c>
      <c r="BK65" s="27">
        <f>IF('入力'!$B$79+'入力'!$B$81=0,0,IF(BK$1&lt;IF('入力'!$B$83="",'入力'!$B$5,'入力'!$B$83),0,'入力'!$B$79*(1+'入力'!$B$80)^(BK$1-IF('入力'!$B$83="",'入力'!$B$5,'入力'!$B$83))+'入力'!$B$81*(1-'入力'!$B$82)^(BK$1-IF('入力'!$B$83="",'入力'!$B$5,'入力'!$B$83))))</f>
        <v/>
      </c>
      <c r="BL65" s="27">
        <f>IF('入力'!$B$79+'入力'!$B$81=0,0,IF(BL$1&lt;IF('入力'!$B$83="",'入力'!$B$5,'入力'!$B$83),0,'入力'!$B$79*(1+'入力'!$B$80)^(BL$1-IF('入力'!$B$83="",'入力'!$B$5,'入力'!$B$83))+'入力'!$B$81*(1-'入力'!$B$82)^(BL$1-IF('入力'!$B$83="",'入力'!$B$5,'入力'!$B$83))))</f>
        <v/>
      </c>
      <c r="BM65" s="27">
        <f>IF('入力'!$B$79+'入力'!$B$81=0,0,IF(BM$1&lt;IF('入力'!$B$83="",'入力'!$B$5,'入力'!$B$83),0,'入力'!$B$79*(1+'入力'!$B$80)^(BM$1-IF('入力'!$B$83="",'入力'!$B$5,'入力'!$B$83))+'入力'!$B$81*(1-'入力'!$B$82)^(BM$1-IF('入力'!$B$83="",'入力'!$B$5,'入力'!$B$83))))</f>
        <v/>
      </c>
      <c r="BN65" s="27">
        <f>IF('入力'!$B$79+'入力'!$B$81=0,0,IF(BN$1&lt;IF('入力'!$B$83="",'入力'!$B$5,'入力'!$B$83),0,'入力'!$B$79*(1+'入力'!$B$80)^(BN$1-IF('入力'!$B$83="",'入力'!$B$5,'入力'!$B$83))+'入力'!$B$81*(1-'入力'!$B$82)^(BN$1-IF('入力'!$B$83="",'入力'!$B$5,'入力'!$B$83))))</f>
        <v/>
      </c>
      <c r="BO65" s="27">
        <f>IF('入力'!$B$79+'入力'!$B$81=0,0,IF(BO$1&lt;IF('入力'!$B$83="",'入力'!$B$5,'入力'!$B$83),0,'入力'!$B$79*(1+'入力'!$B$80)^(BO$1-IF('入力'!$B$83="",'入力'!$B$5,'入力'!$B$83))+'入力'!$B$81*(1-'入力'!$B$82)^(BO$1-IF('入力'!$B$83="",'入力'!$B$5,'入力'!$B$83))))</f>
        <v/>
      </c>
    </row>
    <row r="66">
      <c r="A66" s="3" t="inlineStr">
        <is>
          <t>■ シナリオにかける合計</t>
        </is>
      </c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  <c r="P66" s="10" t="n"/>
      <c r="Q66" s="10" t="n"/>
      <c r="R66" s="10" t="n"/>
      <c r="S66" s="10" t="n"/>
      <c r="T66" s="10" t="n"/>
      <c r="U66" s="10" t="n"/>
      <c r="V66" s="10" t="n"/>
      <c r="W66" s="10" t="n"/>
      <c r="X66" s="10" t="n"/>
      <c r="Y66" s="10" t="n"/>
      <c r="Z66" s="10" t="n"/>
      <c r="AA66" s="10" t="n"/>
      <c r="AB66" s="10" t="n"/>
      <c r="AC66" s="10" t="n"/>
      <c r="AD66" s="10" t="n"/>
      <c r="AE66" s="10" t="n"/>
      <c r="AF66" s="10" t="n"/>
      <c r="AG66" s="10" t="n"/>
      <c r="AH66" s="10" t="n"/>
      <c r="AI66" s="10" t="n"/>
      <c r="AJ66" s="10" t="n"/>
      <c r="AK66" s="10" t="n"/>
      <c r="AL66" s="10" t="n"/>
      <c r="AM66" s="10" t="n"/>
      <c r="AN66" s="10" t="n"/>
      <c r="AO66" s="10" t="n"/>
      <c r="AP66" s="10" t="n"/>
      <c r="AQ66" s="10" t="n"/>
      <c r="AR66" s="10" t="n"/>
      <c r="AS66" s="10" t="n"/>
      <c r="AT66" s="10" t="n"/>
      <c r="AU66" s="10" t="n"/>
      <c r="AV66" s="10" t="n"/>
      <c r="AW66" s="10" t="n"/>
      <c r="AX66" s="10" t="n"/>
      <c r="AY66" s="10" t="n"/>
      <c r="AZ66" s="10" t="n"/>
      <c r="BA66" s="10" t="n"/>
      <c r="BB66" s="10" t="n"/>
      <c r="BC66" s="10" t="n"/>
      <c r="BD66" s="10" t="n"/>
      <c r="BE66" s="10" t="n"/>
      <c r="BF66" s="10" t="n"/>
      <c r="BG66" s="10" t="n"/>
      <c r="BH66" s="10" t="n"/>
      <c r="BI66" s="10" t="n"/>
      <c r="BJ66" s="10" t="n"/>
      <c r="BK66" s="10" t="n"/>
      <c r="BL66" s="10" t="n"/>
      <c r="BM66" s="10" t="n"/>
      <c r="BN66" s="10" t="n"/>
      <c r="BO66" s="10" t="n"/>
    </row>
    <row r="67">
      <c r="A67" s="5" t="inlineStr">
        <is>
          <t>A 手取り系</t>
        </is>
      </c>
      <c r="B67" s="26">
        <f>B9+B10+B11</f>
        <v/>
      </c>
      <c r="C67" s="26">
        <f>C9+C10+C11</f>
        <v/>
      </c>
      <c r="D67" s="26">
        <f>D9+D10+D11</f>
        <v/>
      </c>
      <c r="E67" s="26">
        <f>E9+E10+E11</f>
        <v/>
      </c>
      <c r="F67" s="26">
        <f>F9+F10+F11</f>
        <v/>
      </c>
      <c r="G67" s="26">
        <f>G9+G10+G11</f>
        <v/>
      </c>
      <c r="H67" s="26">
        <f>H9+H10+H11</f>
        <v/>
      </c>
      <c r="I67" s="26">
        <f>I9+I10+I11</f>
        <v/>
      </c>
      <c r="J67" s="26">
        <f>J9+J10+J11</f>
        <v/>
      </c>
      <c r="K67" s="26">
        <f>K9+K10+K11</f>
        <v/>
      </c>
      <c r="L67" s="26">
        <f>L9+L10+L11</f>
        <v/>
      </c>
      <c r="M67" s="26">
        <f>M9+M10+M11</f>
        <v/>
      </c>
      <c r="N67" s="26">
        <f>N9+N10+N11</f>
        <v/>
      </c>
      <c r="O67" s="26">
        <f>O9+O10+O11</f>
        <v/>
      </c>
      <c r="P67" s="26">
        <f>P9+P10+P11</f>
        <v/>
      </c>
      <c r="Q67" s="26">
        <f>Q9+Q10+Q11</f>
        <v/>
      </c>
      <c r="R67" s="26">
        <f>R9+R10+R11</f>
        <v/>
      </c>
      <c r="S67" s="26">
        <f>S9+S10+S11</f>
        <v/>
      </c>
      <c r="T67" s="26">
        <f>T9+T10+T11</f>
        <v/>
      </c>
      <c r="U67" s="26">
        <f>U9+U10+U11</f>
        <v/>
      </c>
      <c r="V67" s="26">
        <f>V9+V10+V11</f>
        <v/>
      </c>
      <c r="W67" s="26">
        <f>W9+W10+W11</f>
        <v/>
      </c>
      <c r="X67" s="26">
        <f>X9+X10+X11</f>
        <v/>
      </c>
      <c r="Y67" s="26">
        <f>Y9+Y10+Y11</f>
        <v/>
      </c>
      <c r="Z67" s="26">
        <f>Z9+Z10+Z11</f>
        <v/>
      </c>
      <c r="AA67" s="26">
        <f>AA9+AA10+AA11</f>
        <v/>
      </c>
      <c r="AB67" s="26">
        <f>AB9+AB10+AB11</f>
        <v/>
      </c>
      <c r="AC67" s="26">
        <f>AC9+AC10+AC11</f>
        <v/>
      </c>
      <c r="AD67" s="26">
        <f>AD9+AD10+AD11</f>
        <v/>
      </c>
      <c r="AE67" s="26">
        <f>AE9+AE10+AE11</f>
        <v/>
      </c>
      <c r="AF67" s="26">
        <f>AF9+AF10+AF11</f>
        <v/>
      </c>
      <c r="AG67" s="26">
        <f>AG9+AG10+AG11</f>
        <v/>
      </c>
      <c r="AH67" s="26">
        <f>AH9+AH10+AH11</f>
        <v/>
      </c>
      <c r="AI67" s="26">
        <f>AI9+AI10+AI11</f>
        <v/>
      </c>
      <c r="AJ67" s="26">
        <f>AJ9+AJ10+AJ11</f>
        <v/>
      </c>
      <c r="AK67" s="26">
        <f>AK9+AK10+AK11</f>
        <v/>
      </c>
      <c r="AL67" s="26">
        <f>AL9+AL10+AL11</f>
        <v/>
      </c>
      <c r="AM67" s="26">
        <f>AM9+AM10+AM11</f>
        <v/>
      </c>
      <c r="AN67" s="26">
        <f>AN9+AN10+AN11</f>
        <v/>
      </c>
      <c r="AO67" s="26">
        <f>AO9+AO10+AO11</f>
        <v/>
      </c>
      <c r="AP67" s="26">
        <f>AP9+AP10+AP11</f>
        <v/>
      </c>
      <c r="AQ67" s="26">
        <f>AQ9+AQ10+AQ11</f>
        <v/>
      </c>
      <c r="AR67" s="26">
        <f>AR9+AR10+AR11</f>
        <v/>
      </c>
      <c r="AS67" s="26">
        <f>AS9+AS10+AS11</f>
        <v/>
      </c>
      <c r="AT67" s="26">
        <f>AT9+AT10+AT11</f>
        <v/>
      </c>
      <c r="AU67" s="26">
        <f>AU9+AU10+AU11</f>
        <v/>
      </c>
      <c r="AV67" s="26">
        <f>AV9+AV10+AV11</f>
        <v/>
      </c>
      <c r="AW67" s="26">
        <f>AW9+AW10+AW11</f>
        <v/>
      </c>
      <c r="AX67" s="26">
        <f>AX9+AX10+AX11</f>
        <v/>
      </c>
      <c r="AY67" s="26">
        <f>AY9+AY10+AY11</f>
        <v/>
      </c>
      <c r="AZ67" s="26">
        <f>AZ9+AZ10+AZ11</f>
        <v/>
      </c>
      <c r="BA67" s="26">
        <f>BA9+BA10+BA11</f>
        <v/>
      </c>
      <c r="BB67" s="26">
        <f>BB9+BB10+BB11</f>
        <v/>
      </c>
      <c r="BC67" s="26">
        <f>BC9+BC10+BC11</f>
        <v/>
      </c>
      <c r="BD67" s="26">
        <f>BD9+BD10+BD11</f>
        <v/>
      </c>
      <c r="BE67" s="26">
        <f>BE9+BE10+BE11</f>
        <v/>
      </c>
      <c r="BF67" s="26">
        <f>BF9+BF10+BF11</f>
        <v/>
      </c>
      <c r="BG67" s="26">
        <f>BG9+BG10+BG11</f>
        <v/>
      </c>
      <c r="BH67" s="26">
        <f>BH9+BH10+BH11</f>
        <v/>
      </c>
      <c r="BI67" s="26">
        <f>BI9+BI10+BI11</f>
        <v/>
      </c>
      <c r="BJ67" s="26">
        <f>BJ9+BJ10+BJ11</f>
        <v/>
      </c>
      <c r="BK67" s="26">
        <f>BK9+BK10+BK11</f>
        <v/>
      </c>
      <c r="BL67" s="26">
        <f>BL9+BL10+BL11</f>
        <v/>
      </c>
      <c r="BM67" s="26">
        <f>BM9+BM10+BM11</f>
        <v/>
      </c>
      <c r="BN67" s="26">
        <f>BN9+BN10+BN11</f>
        <v/>
      </c>
      <c r="BO67" s="26">
        <f>BO9+BO10+BO11</f>
        <v/>
      </c>
    </row>
    <row r="68">
      <c r="A68" s="5" t="inlineStr">
        <is>
          <t>B 年金系</t>
        </is>
      </c>
      <c r="B68" s="26">
        <f>B18+B19</f>
        <v/>
      </c>
      <c r="C68" s="26">
        <f>C18+C19</f>
        <v/>
      </c>
      <c r="D68" s="26">
        <f>D18+D19</f>
        <v/>
      </c>
      <c r="E68" s="26">
        <f>E18+E19</f>
        <v/>
      </c>
      <c r="F68" s="26">
        <f>F18+F19</f>
        <v/>
      </c>
      <c r="G68" s="26">
        <f>G18+G19</f>
        <v/>
      </c>
      <c r="H68" s="26">
        <f>H18+H19</f>
        <v/>
      </c>
      <c r="I68" s="26">
        <f>I18+I19</f>
        <v/>
      </c>
      <c r="J68" s="26">
        <f>J18+J19</f>
        <v/>
      </c>
      <c r="K68" s="26">
        <f>K18+K19</f>
        <v/>
      </c>
      <c r="L68" s="26">
        <f>L18+L19</f>
        <v/>
      </c>
      <c r="M68" s="26">
        <f>M18+M19</f>
        <v/>
      </c>
      <c r="N68" s="26">
        <f>N18+N19</f>
        <v/>
      </c>
      <c r="O68" s="26">
        <f>O18+O19</f>
        <v/>
      </c>
      <c r="P68" s="26">
        <f>P18+P19</f>
        <v/>
      </c>
      <c r="Q68" s="26">
        <f>Q18+Q19</f>
        <v/>
      </c>
      <c r="R68" s="26">
        <f>R18+R19</f>
        <v/>
      </c>
      <c r="S68" s="26">
        <f>S18+S19</f>
        <v/>
      </c>
      <c r="T68" s="26">
        <f>T18+T19</f>
        <v/>
      </c>
      <c r="U68" s="26">
        <f>U18+U19</f>
        <v/>
      </c>
      <c r="V68" s="26">
        <f>V18+V19</f>
        <v/>
      </c>
      <c r="W68" s="26">
        <f>W18+W19</f>
        <v/>
      </c>
      <c r="X68" s="26">
        <f>X18+X19</f>
        <v/>
      </c>
      <c r="Y68" s="26">
        <f>Y18+Y19</f>
        <v/>
      </c>
      <c r="Z68" s="26">
        <f>Z18+Z19</f>
        <v/>
      </c>
      <c r="AA68" s="26">
        <f>AA18+AA19</f>
        <v/>
      </c>
      <c r="AB68" s="26">
        <f>AB18+AB19</f>
        <v/>
      </c>
      <c r="AC68" s="26">
        <f>AC18+AC19</f>
        <v/>
      </c>
      <c r="AD68" s="26">
        <f>AD18+AD19</f>
        <v/>
      </c>
      <c r="AE68" s="26">
        <f>AE18+AE19</f>
        <v/>
      </c>
      <c r="AF68" s="26">
        <f>AF18+AF19</f>
        <v/>
      </c>
      <c r="AG68" s="26">
        <f>AG18+AG19</f>
        <v/>
      </c>
      <c r="AH68" s="26">
        <f>AH18+AH19</f>
        <v/>
      </c>
      <c r="AI68" s="26">
        <f>AI18+AI19</f>
        <v/>
      </c>
      <c r="AJ68" s="26">
        <f>AJ18+AJ19</f>
        <v/>
      </c>
      <c r="AK68" s="26">
        <f>AK18+AK19</f>
        <v/>
      </c>
      <c r="AL68" s="26">
        <f>AL18+AL19</f>
        <v/>
      </c>
      <c r="AM68" s="26">
        <f>AM18+AM19</f>
        <v/>
      </c>
      <c r="AN68" s="26">
        <f>AN18+AN19</f>
        <v/>
      </c>
      <c r="AO68" s="26">
        <f>AO18+AO19</f>
        <v/>
      </c>
      <c r="AP68" s="26">
        <f>AP18+AP19</f>
        <v/>
      </c>
      <c r="AQ68" s="26">
        <f>AQ18+AQ19</f>
        <v/>
      </c>
      <c r="AR68" s="26">
        <f>AR18+AR19</f>
        <v/>
      </c>
      <c r="AS68" s="26">
        <f>AS18+AS19</f>
        <v/>
      </c>
      <c r="AT68" s="26">
        <f>AT18+AT19</f>
        <v/>
      </c>
      <c r="AU68" s="26">
        <f>AU18+AU19</f>
        <v/>
      </c>
      <c r="AV68" s="26">
        <f>AV18+AV19</f>
        <v/>
      </c>
      <c r="AW68" s="26">
        <f>AW18+AW19</f>
        <v/>
      </c>
      <c r="AX68" s="26">
        <f>AX18+AX19</f>
        <v/>
      </c>
      <c r="AY68" s="26">
        <f>AY18+AY19</f>
        <v/>
      </c>
      <c r="AZ68" s="26">
        <f>AZ18+AZ19</f>
        <v/>
      </c>
      <c r="BA68" s="26">
        <f>BA18+BA19</f>
        <v/>
      </c>
      <c r="BB68" s="26">
        <f>BB18+BB19</f>
        <v/>
      </c>
      <c r="BC68" s="26">
        <f>BC18+BC19</f>
        <v/>
      </c>
      <c r="BD68" s="26">
        <f>BD18+BD19</f>
        <v/>
      </c>
      <c r="BE68" s="26">
        <f>BE18+BE19</f>
        <v/>
      </c>
      <c r="BF68" s="26">
        <f>BF18+BF19</f>
        <v/>
      </c>
      <c r="BG68" s="26">
        <f>BG18+BG19</f>
        <v/>
      </c>
      <c r="BH68" s="26">
        <f>BH18+BH19</f>
        <v/>
      </c>
      <c r="BI68" s="26">
        <f>BI18+BI19</f>
        <v/>
      </c>
      <c r="BJ68" s="26">
        <f>BJ18+BJ19</f>
        <v/>
      </c>
      <c r="BK68" s="26">
        <f>BK18+BK19</f>
        <v/>
      </c>
      <c r="BL68" s="26">
        <f>BL18+BL19</f>
        <v/>
      </c>
      <c r="BM68" s="26">
        <f>BM18+BM19</f>
        <v/>
      </c>
      <c r="BN68" s="26">
        <f>BN18+BN19</f>
        <v/>
      </c>
      <c r="BO68" s="26">
        <f>BO18+BO19</f>
        <v/>
      </c>
    </row>
    <row r="69">
      <c r="A69" s="5" t="inlineStr">
        <is>
          <t>C 伸びない入るお金</t>
        </is>
      </c>
      <c r="B69" s="26">
        <f>B12+B13+B14+B15+B16+B17+B20+B21</f>
        <v/>
      </c>
      <c r="C69" s="26">
        <f>C12+C13+C14+C15+C16+C17+C20+C21</f>
        <v/>
      </c>
      <c r="D69" s="26">
        <f>D12+D13+D14+D15+D16+D17+D20+D21</f>
        <v/>
      </c>
      <c r="E69" s="26">
        <f>E12+E13+E14+E15+E16+E17+E20+E21</f>
        <v/>
      </c>
      <c r="F69" s="26">
        <f>F12+F13+F14+F15+F16+F17+F20+F21</f>
        <v/>
      </c>
      <c r="G69" s="26">
        <f>G12+G13+G14+G15+G16+G17+G20+G21</f>
        <v/>
      </c>
      <c r="H69" s="26">
        <f>H12+H13+H14+H15+H16+H17+H20+H21</f>
        <v/>
      </c>
      <c r="I69" s="26">
        <f>I12+I13+I14+I15+I16+I17+I20+I21</f>
        <v/>
      </c>
      <c r="J69" s="26">
        <f>J12+J13+J14+J15+J16+J17+J20+J21</f>
        <v/>
      </c>
      <c r="K69" s="26">
        <f>K12+K13+K14+K15+K16+K17+K20+K21</f>
        <v/>
      </c>
      <c r="L69" s="26">
        <f>L12+L13+L14+L15+L16+L17+L20+L21</f>
        <v/>
      </c>
      <c r="M69" s="26">
        <f>M12+M13+M14+M15+M16+M17+M20+M21</f>
        <v/>
      </c>
      <c r="N69" s="26">
        <f>N12+N13+N14+N15+N16+N17+N20+N21</f>
        <v/>
      </c>
      <c r="O69" s="26">
        <f>O12+O13+O14+O15+O16+O17+O20+O21</f>
        <v/>
      </c>
      <c r="P69" s="26">
        <f>P12+P13+P14+P15+P16+P17+P20+P21</f>
        <v/>
      </c>
      <c r="Q69" s="26">
        <f>Q12+Q13+Q14+Q15+Q16+Q17+Q20+Q21</f>
        <v/>
      </c>
      <c r="R69" s="26">
        <f>R12+R13+R14+R15+R16+R17+R20+R21</f>
        <v/>
      </c>
      <c r="S69" s="26">
        <f>S12+S13+S14+S15+S16+S17+S20+S21</f>
        <v/>
      </c>
      <c r="T69" s="26">
        <f>T12+T13+T14+T15+T16+T17+T20+T21</f>
        <v/>
      </c>
      <c r="U69" s="26">
        <f>U12+U13+U14+U15+U16+U17+U20+U21</f>
        <v/>
      </c>
      <c r="V69" s="26">
        <f>V12+V13+V14+V15+V16+V17+V20+V21</f>
        <v/>
      </c>
      <c r="W69" s="26">
        <f>W12+W13+W14+W15+W16+W17+W20+W21</f>
        <v/>
      </c>
      <c r="X69" s="26">
        <f>X12+X13+X14+X15+X16+X17+X20+X21</f>
        <v/>
      </c>
      <c r="Y69" s="26">
        <f>Y12+Y13+Y14+Y15+Y16+Y17+Y20+Y21</f>
        <v/>
      </c>
      <c r="Z69" s="26">
        <f>Z12+Z13+Z14+Z15+Z16+Z17+Z20+Z21</f>
        <v/>
      </c>
      <c r="AA69" s="26">
        <f>AA12+AA13+AA14+AA15+AA16+AA17+AA20+AA21</f>
        <v/>
      </c>
      <c r="AB69" s="26">
        <f>AB12+AB13+AB14+AB15+AB16+AB17+AB20+AB21</f>
        <v/>
      </c>
      <c r="AC69" s="26">
        <f>AC12+AC13+AC14+AC15+AC16+AC17+AC20+AC21</f>
        <v/>
      </c>
      <c r="AD69" s="26">
        <f>AD12+AD13+AD14+AD15+AD16+AD17+AD20+AD21</f>
        <v/>
      </c>
      <c r="AE69" s="26">
        <f>AE12+AE13+AE14+AE15+AE16+AE17+AE20+AE21</f>
        <v/>
      </c>
      <c r="AF69" s="26">
        <f>AF12+AF13+AF14+AF15+AF16+AF17+AF20+AF21</f>
        <v/>
      </c>
      <c r="AG69" s="26">
        <f>AG12+AG13+AG14+AG15+AG16+AG17+AG20+AG21</f>
        <v/>
      </c>
      <c r="AH69" s="26">
        <f>AH12+AH13+AH14+AH15+AH16+AH17+AH20+AH21</f>
        <v/>
      </c>
      <c r="AI69" s="26">
        <f>AI12+AI13+AI14+AI15+AI16+AI17+AI20+AI21</f>
        <v/>
      </c>
      <c r="AJ69" s="26">
        <f>AJ12+AJ13+AJ14+AJ15+AJ16+AJ17+AJ20+AJ21</f>
        <v/>
      </c>
      <c r="AK69" s="26">
        <f>AK12+AK13+AK14+AK15+AK16+AK17+AK20+AK21</f>
        <v/>
      </c>
      <c r="AL69" s="26">
        <f>AL12+AL13+AL14+AL15+AL16+AL17+AL20+AL21</f>
        <v/>
      </c>
      <c r="AM69" s="26">
        <f>AM12+AM13+AM14+AM15+AM16+AM17+AM20+AM21</f>
        <v/>
      </c>
      <c r="AN69" s="26">
        <f>AN12+AN13+AN14+AN15+AN16+AN17+AN20+AN21</f>
        <v/>
      </c>
      <c r="AO69" s="26">
        <f>AO12+AO13+AO14+AO15+AO16+AO17+AO20+AO21</f>
        <v/>
      </c>
      <c r="AP69" s="26">
        <f>AP12+AP13+AP14+AP15+AP16+AP17+AP20+AP21</f>
        <v/>
      </c>
      <c r="AQ69" s="26">
        <f>AQ12+AQ13+AQ14+AQ15+AQ16+AQ17+AQ20+AQ21</f>
        <v/>
      </c>
      <c r="AR69" s="26">
        <f>AR12+AR13+AR14+AR15+AR16+AR17+AR20+AR21</f>
        <v/>
      </c>
      <c r="AS69" s="26">
        <f>AS12+AS13+AS14+AS15+AS16+AS17+AS20+AS21</f>
        <v/>
      </c>
      <c r="AT69" s="26">
        <f>AT12+AT13+AT14+AT15+AT16+AT17+AT20+AT21</f>
        <v/>
      </c>
      <c r="AU69" s="26">
        <f>AU12+AU13+AU14+AU15+AU16+AU17+AU20+AU21</f>
        <v/>
      </c>
      <c r="AV69" s="26">
        <f>AV12+AV13+AV14+AV15+AV16+AV17+AV20+AV21</f>
        <v/>
      </c>
      <c r="AW69" s="26">
        <f>AW12+AW13+AW14+AW15+AW16+AW17+AW20+AW21</f>
        <v/>
      </c>
      <c r="AX69" s="26">
        <f>AX12+AX13+AX14+AX15+AX16+AX17+AX20+AX21</f>
        <v/>
      </c>
      <c r="AY69" s="26">
        <f>AY12+AY13+AY14+AY15+AY16+AY17+AY20+AY21</f>
        <v/>
      </c>
      <c r="AZ69" s="26">
        <f>AZ12+AZ13+AZ14+AZ15+AZ16+AZ17+AZ20+AZ21</f>
        <v/>
      </c>
      <c r="BA69" s="26">
        <f>BA12+BA13+BA14+BA15+BA16+BA17+BA20+BA21</f>
        <v/>
      </c>
      <c r="BB69" s="26">
        <f>BB12+BB13+BB14+BB15+BB16+BB17+BB20+BB21</f>
        <v/>
      </c>
      <c r="BC69" s="26">
        <f>BC12+BC13+BC14+BC15+BC16+BC17+BC20+BC21</f>
        <v/>
      </c>
      <c r="BD69" s="26">
        <f>BD12+BD13+BD14+BD15+BD16+BD17+BD20+BD21</f>
        <v/>
      </c>
      <c r="BE69" s="26">
        <f>BE12+BE13+BE14+BE15+BE16+BE17+BE20+BE21</f>
        <v/>
      </c>
      <c r="BF69" s="26">
        <f>BF12+BF13+BF14+BF15+BF16+BF17+BF20+BF21</f>
        <v/>
      </c>
      <c r="BG69" s="26">
        <f>BG12+BG13+BG14+BG15+BG16+BG17+BG20+BG21</f>
        <v/>
      </c>
      <c r="BH69" s="26">
        <f>BH12+BH13+BH14+BH15+BH16+BH17+BH20+BH21</f>
        <v/>
      </c>
      <c r="BI69" s="26">
        <f>BI12+BI13+BI14+BI15+BI16+BI17+BI20+BI21</f>
        <v/>
      </c>
      <c r="BJ69" s="26">
        <f>BJ12+BJ13+BJ14+BJ15+BJ16+BJ17+BJ20+BJ21</f>
        <v/>
      </c>
      <c r="BK69" s="26">
        <f>BK12+BK13+BK14+BK15+BK16+BK17+BK20+BK21</f>
        <v/>
      </c>
      <c r="BL69" s="26">
        <f>BL12+BL13+BL14+BL15+BL16+BL17+BL20+BL21</f>
        <v/>
      </c>
      <c r="BM69" s="26">
        <f>BM12+BM13+BM14+BM15+BM16+BM17+BM20+BM21</f>
        <v/>
      </c>
      <c r="BN69" s="26">
        <f>BN12+BN13+BN14+BN15+BN16+BN17+BN20+BN21</f>
        <v/>
      </c>
      <c r="BO69" s="26">
        <f>BO12+BO13+BO14+BO15+BO16+BO17+BO20+BO21</f>
        <v/>
      </c>
    </row>
    <row r="70">
      <c r="A70" s="5" t="inlineStr">
        <is>
          <t>D 物価をかける出るお金</t>
        </is>
      </c>
      <c r="B70" s="26">
        <f>B24+B25+B26+B27+B32+B43</f>
        <v/>
      </c>
      <c r="C70" s="26">
        <f>C24+C25+C26+C27+C32+C43</f>
        <v/>
      </c>
      <c r="D70" s="26">
        <f>D24+D25+D26+D27+D32+D43</f>
        <v/>
      </c>
      <c r="E70" s="26">
        <f>E24+E25+E26+E27+E32+E43</f>
        <v/>
      </c>
      <c r="F70" s="26">
        <f>F24+F25+F26+F27+F32+F43</f>
        <v/>
      </c>
      <c r="G70" s="26">
        <f>G24+G25+G26+G27+G32+G43</f>
        <v/>
      </c>
      <c r="H70" s="26">
        <f>H24+H25+H26+H27+H32+H43</f>
        <v/>
      </c>
      <c r="I70" s="26">
        <f>I24+I25+I26+I27+I32+I43</f>
        <v/>
      </c>
      <c r="J70" s="26">
        <f>J24+J25+J26+J27+J32+J43</f>
        <v/>
      </c>
      <c r="K70" s="26">
        <f>K24+K25+K26+K27+K32+K43</f>
        <v/>
      </c>
      <c r="L70" s="26">
        <f>L24+L25+L26+L27+L32+L43</f>
        <v/>
      </c>
      <c r="M70" s="26">
        <f>M24+M25+M26+M27+M32+M43</f>
        <v/>
      </c>
      <c r="N70" s="26">
        <f>N24+N25+N26+N27+N32+N43</f>
        <v/>
      </c>
      <c r="O70" s="26">
        <f>O24+O25+O26+O27+O32+O43</f>
        <v/>
      </c>
      <c r="P70" s="26">
        <f>P24+P25+P26+P27+P32+P43</f>
        <v/>
      </c>
      <c r="Q70" s="26">
        <f>Q24+Q25+Q26+Q27+Q32+Q43</f>
        <v/>
      </c>
      <c r="R70" s="26">
        <f>R24+R25+R26+R27+R32+R43</f>
        <v/>
      </c>
      <c r="S70" s="26">
        <f>S24+S25+S26+S27+S32+S43</f>
        <v/>
      </c>
      <c r="T70" s="26">
        <f>T24+T25+T26+T27+T32+T43</f>
        <v/>
      </c>
      <c r="U70" s="26">
        <f>U24+U25+U26+U27+U32+U43</f>
        <v/>
      </c>
      <c r="V70" s="26">
        <f>V24+V25+V26+V27+V32+V43</f>
        <v/>
      </c>
      <c r="W70" s="26">
        <f>W24+W25+W26+W27+W32+W43</f>
        <v/>
      </c>
      <c r="X70" s="26">
        <f>X24+X25+X26+X27+X32+X43</f>
        <v/>
      </c>
      <c r="Y70" s="26">
        <f>Y24+Y25+Y26+Y27+Y32+Y43</f>
        <v/>
      </c>
      <c r="Z70" s="26">
        <f>Z24+Z25+Z26+Z27+Z32+Z43</f>
        <v/>
      </c>
      <c r="AA70" s="26">
        <f>AA24+AA25+AA26+AA27+AA32+AA43</f>
        <v/>
      </c>
      <c r="AB70" s="26">
        <f>AB24+AB25+AB26+AB27+AB32+AB43</f>
        <v/>
      </c>
      <c r="AC70" s="26">
        <f>AC24+AC25+AC26+AC27+AC32+AC43</f>
        <v/>
      </c>
      <c r="AD70" s="26">
        <f>AD24+AD25+AD26+AD27+AD32+AD43</f>
        <v/>
      </c>
      <c r="AE70" s="26">
        <f>AE24+AE25+AE26+AE27+AE32+AE43</f>
        <v/>
      </c>
      <c r="AF70" s="26">
        <f>AF24+AF25+AF26+AF27+AF32+AF43</f>
        <v/>
      </c>
      <c r="AG70" s="26">
        <f>AG24+AG25+AG26+AG27+AG32+AG43</f>
        <v/>
      </c>
      <c r="AH70" s="26">
        <f>AH24+AH25+AH26+AH27+AH32+AH43</f>
        <v/>
      </c>
      <c r="AI70" s="26">
        <f>AI24+AI25+AI26+AI27+AI32+AI43</f>
        <v/>
      </c>
      <c r="AJ70" s="26">
        <f>AJ24+AJ25+AJ26+AJ27+AJ32+AJ43</f>
        <v/>
      </c>
      <c r="AK70" s="26">
        <f>AK24+AK25+AK26+AK27+AK32+AK43</f>
        <v/>
      </c>
      <c r="AL70" s="26">
        <f>AL24+AL25+AL26+AL27+AL32+AL43</f>
        <v/>
      </c>
      <c r="AM70" s="26">
        <f>AM24+AM25+AM26+AM27+AM32+AM43</f>
        <v/>
      </c>
      <c r="AN70" s="26">
        <f>AN24+AN25+AN26+AN27+AN32+AN43</f>
        <v/>
      </c>
      <c r="AO70" s="26">
        <f>AO24+AO25+AO26+AO27+AO32+AO43</f>
        <v/>
      </c>
      <c r="AP70" s="26">
        <f>AP24+AP25+AP26+AP27+AP32+AP43</f>
        <v/>
      </c>
      <c r="AQ70" s="26">
        <f>AQ24+AQ25+AQ26+AQ27+AQ32+AQ43</f>
        <v/>
      </c>
      <c r="AR70" s="26">
        <f>AR24+AR25+AR26+AR27+AR32+AR43</f>
        <v/>
      </c>
      <c r="AS70" s="26">
        <f>AS24+AS25+AS26+AS27+AS32+AS43</f>
        <v/>
      </c>
      <c r="AT70" s="26">
        <f>AT24+AT25+AT26+AT27+AT32+AT43</f>
        <v/>
      </c>
      <c r="AU70" s="26">
        <f>AU24+AU25+AU26+AU27+AU32+AU43</f>
        <v/>
      </c>
      <c r="AV70" s="26">
        <f>AV24+AV25+AV26+AV27+AV32+AV43</f>
        <v/>
      </c>
      <c r="AW70" s="26">
        <f>AW24+AW25+AW26+AW27+AW32+AW43</f>
        <v/>
      </c>
      <c r="AX70" s="26">
        <f>AX24+AX25+AX26+AX27+AX32+AX43</f>
        <v/>
      </c>
      <c r="AY70" s="26">
        <f>AY24+AY25+AY26+AY27+AY32+AY43</f>
        <v/>
      </c>
      <c r="AZ70" s="26">
        <f>AZ24+AZ25+AZ26+AZ27+AZ32+AZ43</f>
        <v/>
      </c>
      <c r="BA70" s="26">
        <f>BA24+BA25+BA26+BA27+BA32+BA43</f>
        <v/>
      </c>
      <c r="BB70" s="26">
        <f>BB24+BB25+BB26+BB27+BB32+BB43</f>
        <v/>
      </c>
      <c r="BC70" s="26">
        <f>BC24+BC25+BC26+BC27+BC32+BC43</f>
        <v/>
      </c>
      <c r="BD70" s="26">
        <f>BD24+BD25+BD26+BD27+BD32+BD43</f>
        <v/>
      </c>
      <c r="BE70" s="26">
        <f>BE24+BE25+BE26+BE27+BE32+BE43</f>
        <v/>
      </c>
      <c r="BF70" s="26">
        <f>BF24+BF25+BF26+BF27+BF32+BF43</f>
        <v/>
      </c>
      <c r="BG70" s="26">
        <f>BG24+BG25+BG26+BG27+BG32+BG43</f>
        <v/>
      </c>
      <c r="BH70" s="26">
        <f>BH24+BH25+BH26+BH27+BH32+BH43</f>
        <v/>
      </c>
      <c r="BI70" s="26">
        <f>BI24+BI25+BI26+BI27+BI32+BI43</f>
        <v/>
      </c>
      <c r="BJ70" s="26">
        <f>BJ24+BJ25+BJ26+BJ27+BJ32+BJ43</f>
        <v/>
      </c>
      <c r="BK70" s="26">
        <f>BK24+BK25+BK26+BK27+BK32+BK43</f>
        <v/>
      </c>
      <c r="BL70" s="26">
        <f>BL24+BL25+BL26+BL27+BL32+BL43</f>
        <v/>
      </c>
      <c r="BM70" s="26">
        <f>BM24+BM25+BM26+BM27+BM32+BM43</f>
        <v/>
      </c>
      <c r="BN70" s="26">
        <f>BN24+BN25+BN26+BN27+BN32+BN43</f>
        <v/>
      </c>
      <c r="BO70" s="26">
        <f>BO24+BO25+BO26+BO27+BO32+BO43</f>
        <v/>
      </c>
    </row>
    <row r="71">
      <c r="A71" s="5" t="inlineStr">
        <is>
          <t>E 物価をかけない出るお金</t>
        </is>
      </c>
      <c r="B71" s="26">
        <f>B49+B56</f>
        <v/>
      </c>
      <c r="C71" s="26">
        <f>C49+C56</f>
        <v/>
      </c>
      <c r="D71" s="26">
        <f>D49+D56</f>
        <v/>
      </c>
      <c r="E71" s="26">
        <f>E49+E56</f>
        <v/>
      </c>
      <c r="F71" s="26">
        <f>F49+F56</f>
        <v/>
      </c>
      <c r="G71" s="26">
        <f>G49+G56</f>
        <v/>
      </c>
      <c r="H71" s="26">
        <f>H49+H56</f>
        <v/>
      </c>
      <c r="I71" s="26">
        <f>I49+I56</f>
        <v/>
      </c>
      <c r="J71" s="26">
        <f>J49+J56</f>
        <v/>
      </c>
      <c r="K71" s="26">
        <f>K49+K56</f>
        <v/>
      </c>
      <c r="L71" s="26">
        <f>L49+L56</f>
        <v/>
      </c>
      <c r="M71" s="26">
        <f>M49+M56</f>
        <v/>
      </c>
      <c r="N71" s="26">
        <f>N49+N56</f>
        <v/>
      </c>
      <c r="O71" s="26">
        <f>O49+O56</f>
        <v/>
      </c>
      <c r="P71" s="26">
        <f>P49+P56</f>
        <v/>
      </c>
      <c r="Q71" s="26">
        <f>Q49+Q56</f>
        <v/>
      </c>
      <c r="R71" s="26">
        <f>R49+R56</f>
        <v/>
      </c>
      <c r="S71" s="26">
        <f>S49+S56</f>
        <v/>
      </c>
      <c r="T71" s="26">
        <f>T49+T56</f>
        <v/>
      </c>
      <c r="U71" s="26">
        <f>U49+U56</f>
        <v/>
      </c>
      <c r="V71" s="26">
        <f>V49+V56</f>
        <v/>
      </c>
      <c r="W71" s="26">
        <f>W49+W56</f>
        <v/>
      </c>
      <c r="X71" s="26">
        <f>X49+X56</f>
        <v/>
      </c>
      <c r="Y71" s="26">
        <f>Y49+Y56</f>
        <v/>
      </c>
      <c r="Z71" s="26">
        <f>Z49+Z56</f>
        <v/>
      </c>
      <c r="AA71" s="26">
        <f>AA49+AA56</f>
        <v/>
      </c>
      <c r="AB71" s="26">
        <f>AB49+AB56</f>
        <v/>
      </c>
      <c r="AC71" s="26">
        <f>AC49+AC56</f>
        <v/>
      </c>
      <c r="AD71" s="26">
        <f>AD49+AD56</f>
        <v/>
      </c>
      <c r="AE71" s="26">
        <f>AE49+AE56</f>
        <v/>
      </c>
      <c r="AF71" s="26">
        <f>AF49+AF56</f>
        <v/>
      </c>
      <c r="AG71" s="26">
        <f>AG49+AG56</f>
        <v/>
      </c>
      <c r="AH71" s="26">
        <f>AH49+AH56</f>
        <v/>
      </c>
      <c r="AI71" s="26">
        <f>AI49+AI56</f>
        <v/>
      </c>
      <c r="AJ71" s="26">
        <f>AJ49+AJ56</f>
        <v/>
      </c>
      <c r="AK71" s="26">
        <f>AK49+AK56</f>
        <v/>
      </c>
      <c r="AL71" s="26">
        <f>AL49+AL56</f>
        <v/>
      </c>
      <c r="AM71" s="26">
        <f>AM49+AM56</f>
        <v/>
      </c>
      <c r="AN71" s="26">
        <f>AN49+AN56</f>
        <v/>
      </c>
      <c r="AO71" s="26">
        <f>AO49+AO56</f>
        <v/>
      </c>
      <c r="AP71" s="26">
        <f>AP49+AP56</f>
        <v/>
      </c>
      <c r="AQ71" s="26">
        <f>AQ49+AQ56</f>
        <v/>
      </c>
      <c r="AR71" s="26">
        <f>AR49+AR56</f>
        <v/>
      </c>
      <c r="AS71" s="26">
        <f>AS49+AS56</f>
        <v/>
      </c>
      <c r="AT71" s="26">
        <f>AT49+AT56</f>
        <v/>
      </c>
      <c r="AU71" s="26">
        <f>AU49+AU56</f>
        <v/>
      </c>
      <c r="AV71" s="26">
        <f>AV49+AV56</f>
        <v/>
      </c>
      <c r="AW71" s="26">
        <f>AW49+AW56</f>
        <v/>
      </c>
      <c r="AX71" s="26">
        <f>AX49+AX56</f>
        <v/>
      </c>
      <c r="AY71" s="26">
        <f>AY49+AY56</f>
        <v/>
      </c>
      <c r="AZ71" s="26">
        <f>AZ49+AZ56</f>
        <v/>
      </c>
      <c r="BA71" s="26">
        <f>BA49+BA56</f>
        <v/>
      </c>
      <c r="BB71" s="26">
        <f>BB49+BB56</f>
        <v/>
      </c>
      <c r="BC71" s="26">
        <f>BC49+BC56</f>
        <v/>
      </c>
      <c r="BD71" s="26">
        <f>BD49+BD56</f>
        <v/>
      </c>
      <c r="BE71" s="26">
        <f>BE49+BE56</f>
        <v/>
      </c>
      <c r="BF71" s="26">
        <f>BF49+BF56</f>
        <v/>
      </c>
      <c r="BG71" s="26">
        <f>BG49+BG56</f>
        <v/>
      </c>
      <c r="BH71" s="26">
        <f>BH49+BH56</f>
        <v/>
      </c>
      <c r="BI71" s="26">
        <f>BI49+BI56</f>
        <v/>
      </c>
      <c r="BJ71" s="26">
        <f>BJ49+BJ56</f>
        <v/>
      </c>
      <c r="BK71" s="26">
        <f>BK49+BK56</f>
        <v/>
      </c>
      <c r="BL71" s="26">
        <f>BL49+BL56</f>
        <v/>
      </c>
      <c r="BM71" s="26">
        <f>BM49+BM56</f>
        <v/>
      </c>
      <c r="BN71" s="26">
        <f>BN49+BN56</f>
        <v/>
      </c>
      <c r="BO71" s="26">
        <f>BO49+BO56</f>
        <v/>
      </c>
    </row>
    <row r="72">
      <c r="A72" s="5" t="inlineStr">
        <is>
          <t>積立</t>
        </is>
      </c>
      <c r="B72" s="27">
        <f>IF(B$1&lt;IF('入力'!$B$54="",'入力'!$B$28,'入力'!$B$54),'入力'!$B$53*12,0)</f>
        <v/>
      </c>
      <c r="C72" s="27">
        <f>IF(C$1&lt;IF('入力'!$B$54="",'入力'!$B$28,'入力'!$B$54),'入力'!$B$53*12,0)</f>
        <v/>
      </c>
      <c r="D72" s="27">
        <f>IF(D$1&lt;IF('入力'!$B$54="",'入力'!$B$28,'入力'!$B$54),'入力'!$B$53*12,0)</f>
        <v/>
      </c>
      <c r="E72" s="27">
        <f>IF(E$1&lt;IF('入力'!$B$54="",'入力'!$B$28,'入力'!$B$54),'入力'!$B$53*12,0)</f>
        <v/>
      </c>
      <c r="F72" s="27">
        <f>IF(F$1&lt;IF('入力'!$B$54="",'入力'!$B$28,'入力'!$B$54),'入力'!$B$53*12,0)</f>
        <v/>
      </c>
      <c r="G72" s="27">
        <f>IF(G$1&lt;IF('入力'!$B$54="",'入力'!$B$28,'入力'!$B$54),'入力'!$B$53*12,0)</f>
        <v/>
      </c>
      <c r="H72" s="27">
        <f>IF(H$1&lt;IF('入力'!$B$54="",'入力'!$B$28,'入力'!$B$54),'入力'!$B$53*12,0)</f>
        <v/>
      </c>
      <c r="I72" s="27">
        <f>IF(I$1&lt;IF('入力'!$B$54="",'入力'!$B$28,'入力'!$B$54),'入力'!$B$53*12,0)</f>
        <v/>
      </c>
      <c r="J72" s="27">
        <f>IF(J$1&lt;IF('入力'!$B$54="",'入力'!$B$28,'入力'!$B$54),'入力'!$B$53*12,0)</f>
        <v/>
      </c>
      <c r="K72" s="27">
        <f>IF(K$1&lt;IF('入力'!$B$54="",'入力'!$B$28,'入力'!$B$54),'入力'!$B$53*12,0)</f>
        <v/>
      </c>
      <c r="L72" s="27">
        <f>IF(L$1&lt;IF('入力'!$B$54="",'入力'!$B$28,'入力'!$B$54),'入力'!$B$53*12,0)</f>
        <v/>
      </c>
      <c r="M72" s="27">
        <f>IF(M$1&lt;IF('入力'!$B$54="",'入力'!$B$28,'入力'!$B$54),'入力'!$B$53*12,0)</f>
        <v/>
      </c>
      <c r="N72" s="27">
        <f>IF(N$1&lt;IF('入力'!$B$54="",'入力'!$B$28,'入力'!$B$54),'入力'!$B$53*12,0)</f>
        <v/>
      </c>
      <c r="O72" s="27">
        <f>IF(O$1&lt;IF('入力'!$B$54="",'入力'!$B$28,'入力'!$B$54),'入力'!$B$53*12,0)</f>
        <v/>
      </c>
      <c r="P72" s="27">
        <f>IF(P$1&lt;IF('入力'!$B$54="",'入力'!$B$28,'入力'!$B$54),'入力'!$B$53*12,0)</f>
        <v/>
      </c>
      <c r="Q72" s="27">
        <f>IF(Q$1&lt;IF('入力'!$B$54="",'入力'!$B$28,'入力'!$B$54),'入力'!$B$53*12,0)</f>
        <v/>
      </c>
      <c r="R72" s="27">
        <f>IF(R$1&lt;IF('入力'!$B$54="",'入力'!$B$28,'入力'!$B$54),'入力'!$B$53*12,0)</f>
        <v/>
      </c>
      <c r="S72" s="27">
        <f>IF(S$1&lt;IF('入力'!$B$54="",'入力'!$B$28,'入力'!$B$54),'入力'!$B$53*12,0)</f>
        <v/>
      </c>
      <c r="T72" s="27">
        <f>IF(T$1&lt;IF('入力'!$B$54="",'入力'!$B$28,'入力'!$B$54),'入力'!$B$53*12,0)</f>
        <v/>
      </c>
      <c r="U72" s="27">
        <f>IF(U$1&lt;IF('入力'!$B$54="",'入力'!$B$28,'入力'!$B$54),'入力'!$B$53*12,0)</f>
        <v/>
      </c>
      <c r="V72" s="27">
        <f>IF(V$1&lt;IF('入力'!$B$54="",'入力'!$B$28,'入力'!$B$54),'入力'!$B$53*12,0)</f>
        <v/>
      </c>
      <c r="W72" s="27">
        <f>IF(W$1&lt;IF('入力'!$B$54="",'入力'!$B$28,'入力'!$B$54),'入力'!$B$53*12,0)</f>
        <v/>
      </c>
      <c r="X72" s="27">
        <f>IF(X$1&lt;IF('入力'!$B$54="",'入力'!$B$28,'入力'!$B$54),'入力'!$B$53*12,0)</f>
        <v/>
      </c>
      <c r="Y72" s="27">
        <f>IF(Y$1&lt;IF('入力'!$B$54="",'入力'!$B$28,'入力'!$B$54),'入力'!$B$53*12,0)</f>
        <v/>
      </c>
      <c r="Z72" s="27">
        <f>IF(Z$1&lt;IF('入力'!$B$54="",'入力'!$B$28,'入力'!$B$54),'入力'!$B$53*12,0)</f>
        <v/>
      </c>
      <c r="AA72" s="27">
        <f>IF(AA$1&lt;IF('入力'!$B$54="",'入力'!$B$28,'入力'!$B$54),'入力'!$B$53*12,0)</f>
        <v/>
      </c>
      <c r="AB72" s="27">
        <f>IF(AB$1&lt;IF('入力'!$B$54="",'入力'!$B$28,'入力'!$B$54),'入力'!$B$53*12,0)</f>
        <v/>
      </c>
      <c r="AC72" s="27">
        <f>IF(AC$1&lt;IF('入力'!$B$54="",'入力'!$B$28,'入力'!$B$54),'入力'!$B$53*12,0)</f>
        <v/>
      </c>
      <c r="AD72" s="27">
        <f>IF(AD$1&lt;IF('入力'!$B$54="",'入力'!$B$28,'入力'!$B$54),'入力'!$B$53*12,0)</f>
        <v/>
      </c>
      <c r="AE72" s="27">
        <f>IF(AE$1&lt;IF('入力'!$B$54="",'入力'!$B$28,'入力'!$B$54),'入力'!$B$53*12,0)</f>
        <v/>
      </c>
      <c r="AF72" s="27">
        <f>IF(AF$1&lt;IF('入力'!$B$54="",'入力'!$B$28,'入力'!$B$54),'入力'!$B$53*12,0)</f>
        <v/>
      </c>
      <c r="AG72" s="27">
        <f>IF(AG$1&lt;IF('入力'!$B$54="",'入力'!$B$28,'入力'!$B$54),'入力'!$B$53*12,0)</f>
        <v/>
      </c>
      <c r="AH72" s="27">
        <f>IF(AH$1&lt;IF('入力'!$B$54="",'入力'!$B$28,'入力'!$B$54),'入力'!$B$53*12,0)</f>
        <v/>
      </c>
      <c r="AI72" s="27">
        <f>IF(AI$1&lt;IF('入力'!$B$54="",'入力'!$B$28,'入力'!$B$54),'入力'!$B$53*12,0)</f>
        <v/>
      </c>
      <c r="AJ72" s="27">
        <f>IF(AJ$1&lt;IF('入力'!$B$54="",'入力'!$B$28,'入力'!$B$54),'入力'!$B$53*12,0)</f>
        <v/>
      </c>
      <c r="AK72" s="27">
        <f>IF(AK$1&lt;IF('入力'!$B$54="",'入力'!$B$28,'入力'!$B$54),'入力'!$B$53*12,0)</f>
        <v/>
      </c>
      <c r="AL72" s="27">
        <f>IF(AL$1&lt;IF('入力'!$B$54="",'入力'!$B$28,'入力'!$B$54),'入力'!$B$53*12,0)</f>
        <v/>
      </c>
      <c r="AM72" s="27">
        <f>IF(AM$1&lt;IF('入力'!$B$54="",'入力'!$B$28,'入力'!$B$54),'入力'!$B$53*12,0)</f>
        <v/>
      </c>
      <c r="AN72" s="27">
        <f>IF(AN$1&lt;IF('入力'!$B$54="",'入力'!$B$28,'入力'!$B$54),'入力'!$B$53*12,0)</f>
        <v/>
      </c>
      <c r="AO72" s="27">
        <f>IF(AO$1&lt;IF('入力'!$B$54="",'入力'!$B$28,'入力'!$B$54),'入力'!$B$53*12,0)</f>
        <v/>
      </c>
      <c r="AP72" s="27">
        <f>IF(AP$1&lt;IF('入力'!$B$54="",'入力'!$B$28,'入力'!$B$54),'入力'!$B$53*12,0)</f>
        <v/>
      </c>
      <c r="AQ72" s="27">
        <f>IF(AQ$1&lt;IF('入力'!$B$54="",'入力'!$B$28,'入力'!$B$54),'入力'!$B$53*12,0)</f>
        <v/>
      </c>
      <c r="AR72" s="27">
        <f>IF(AR$1&lt;IF('入力'!$B$54="",'入力'!$B$28,'入力'!$B$54),'入力'!$B$53*12,0)</f>
        <v/>
      </c>
      <c r="AS72" s="27">
        <f>IF(AS$1&lt;IF('入力'!$B$54="",'入力'!$B$28,'入力'!$B$54),'入力'!$B$53*12,0)</f>
        <v/>
      </c>
      <c r="AT72" s="27">
        <f>IF(AT$1&lt;IF('入力'!$B$54="",'入力'!$B$28,'入力'!$B$54),'入力'!$B$53*12,0)</f>
        <v/>
      </c>
      <c r="AU72" s="27">
        <f>IF(AU$1&lt;IF('入力'!$B$54="",'入力'!$B$28,'入力'!$B$54),'入力'!$B$53*12,0)</f>
        <v/>
      </c>
      <c r="AV72" s="27">
        <f>IF(AV$1&lt;IF('入力'!$B$54="",'入力'!$B$28,'入力'!$B$54),'入力'!$B$53*12,0)</f>
        <v/>
      </c>
      <c r="AW72" s="27">
        <f>IF(AW$1&lt;IF('入力'!$B$54="",'入力'!$B$28,'入力'!$B$54),'入力'!$B$53*12,0)</f>
        <v/>
      </c>
      <c r="AX72" s="27">
        <f>IF(AX$1&lt;IF('入力'!$B$54="",'入力'!$B$28,'入力'!$B$54),'入力'!$B$53*12,0)</f>
        <v/>
      </c>
      <c r="AY72" s="27">
        <f>IF(AY$1&lt;IF('入力'!$B$54="",'入力'!$B$28,'入力'!$B$54),'入力'!$B$53*12,0)</f>
        <v/>
      </c>
      <c r="AZ72" s="27">
        <f>IF(AZ$1&lt;IF('入力'!$B$54="",'入力'!$B$28,'入力'!$B$54),'入力'!$B$53*12,0)</f>
        <v/>
      </c>
      <c r="BA72" s="27">
        <f>IF(BA$1&lt;IF('入力'!$B$54="",'入力'!$B$28,'入力'!$B$54),'入力'!$B$53*12,0)</f>
        <v/>
      </c>
      <c r="BB72" s="27">
        <f>IF(BB$1&lt;IF('入力'!$B$54="",'入力'!$B$28,'入力'!$B$54),'入力'!$B$53*12,0)</f>
        <v/>
      </c>
      <c r="BC72" s="27">
        <f>IF(BC$1&lt;IF('入力'!$B$54="",'入力'!$B$28,'入力'!$B$54),'入力'!$B$53*12,0)</f>
        <v/>
      </c>
      <c r="BD72" s="27">
        <f>IF(BD$1&lt;IF('入力'!$B$54="",'入力'!$B$28,'入力'!$B$54),'入力'!$B$53*12,0)</f>
        <v/>
      </c>
      <c r="BE72" s="27">
        <f>IF(BE$1&lt;IF('入力'!$B$54="",'入力'!$B$28,'入力'!$B$54),'入力'!$B$53*12,0)</f>
        <v/>
      </c>
      <c r="BF72" s="27">
        <f>IF(BF$1&lt;IF('入力'!$B$54="",'入力'!$B$28,'入力'!$B$54),'入力'!$B$53*12,0)</f>
        <v/>
      </c>
      <c r="BG72" s="27">
        <f>IF(BG$1&lt;IF('入力'!$B$54="",'入力'!$B$28,'入力'!$B$54),'入力'!$B$53*12,0)</f>
        <v/>
      </c>
      <c r="BH72" s="27">
        <f>IF(BH$1&lt;IF('入力'!$B$54="",'入力'!$B$28,'入力'!$B$54),'入力'!$B$53*12,0)</f>
        <v/>
      </c>
      <c r="BI72" s="27">
        <f>IF(BI$1&lt;IF('入力'!$B$54="",'入力'!$B$28,'入力'!$B$54),'入力'!$B$53*12,0)</f>
        <v/>
      </c>
      <c r="BJ72" s="27">
        <f>IF(BJ$1&lt;IF('入力'!$B$54="",'入力'!$B$28,'入力'!$B$54),'入力'!$B$53*12,0)</f>
        <v/>
      </c>
      <c r="BK72" s="27">
        <f>IF(BK$1&lt;IF('入力'!$B$54="",'入力'!$B$28,'入力'!$B$54),'入力'!$B$53*12,0)</f>
        <v/>
      </c>
      <c r="BL72" s="27">
        <f>IF(BL$1&lt;IF('入力'!$B$54="",'入力'!$B$28,'入力'!$B$54),'入力'!$B$53*12,0)</f>
        <v/>
      </c>
      <c r="BM72" s="27">
        <f>IF(BM$1&lt;IF('入力'!$B$54="",'入力'!$B$28,'入力'!$B$54),'入力'!$B$53*12,0)</f>
        <v/>
      </c>
      <c r="BN72" s="27">
        <f>IF(BN$1&lt;IF('入力'!$B$54="",'入力'!$B$28,'入力'!$B$54),'入力'!$B$53*12,0)</f>
        <v/>
      </c>
      <c r="BO72" s="27">
        <f>IF(BO$1&lt;IF('入力'!$B$54="",'入力'!$B$28,'入力'!$B$54),'入力'!$B$53*12,0)</f>
        <v/>
      </c>
    </row>
    <row r="73">
      <c r="A73" s="5" t="inlineStr">
        <is>
          <t>ローンの残り（年末）</t>
        </is>
      </c>
      <c r="B73" s="26">
        <f>B50+B57</f>
        <v/>
      </c>
      <c r="C73" s="26">
        <f>C50+C57</f>
        <v/>
      </c>
      <c r="D73" s="26">
        <f>D50+D57</f>
        <v/>
      </c>
      <c r="E73" s="26">
        <f>E50+E57</f>
        <v/>
      </c>
      <c r="F73" s="26">
        <f>F50+F57</f>
        <v/>
      </c>
      <c r="G73" s="26">
        <f>G50+G57</f>
        <v/>
      </c>
      <c r="H73" s="26">
        <f>H50+H57</f>
        <v/>
      </c>
      <c r="I73" s="26">
        <f>I50+I57</f>
        <v/>
      </c>
      <c r="J73" s="26">
        <f>J50+J57</f>
        <v/>
      </c>
      <c r="K73" s="26">
        <f>K50+K57</f>
        <v/>
      </c>
      <c r="L73" s="26">
        <f>L50+L57</f>
        <v/>
      </c>
      <c r="M73" s="26">
        <f>M50+M57</f>
        <v/>
      </c>
      <c r="N73" s="26">
        <f>N50+N57</f>
        <v/>
      </c>
      <c r="O73" s="26">
        <f>O50+O57</f>
        <v/>
      </c>
      <c r="P73" s="26">
        <f>P50+P57</f>
        <v/>
      </c>
      <c r="Q73" s="26">
        <f>Q50+Q57</f>
        <v/>
      </c>
      <c r="R73" s="26">
        <f>R50+R57</f>
        <v/>
      </c>
      <c r="S73" s="26">
        <f>S50+S57</f>
        <v/>
      </c>
      <c r="T73" s="26">
        <f>T50+T57</f>
        <v/>
      </c>
      <c r="U73" s="26">
        <f>U50+U57</f>
        <v/>
      </c>
      <c r="V73" s="26">
        <f>V50+V57</f>
        <v/>
      </c>
      <c r="W73" s="26">
        <f>W50+W57</f>
        <v/>
      </c>
      <c r="X73" s="26">
        <f>X50+X57</f>
        <v/>
      </c>
      <c r="Y73" s="26">
        <f>Y50+Y57</f>
        <v/>
      </c>
      <c r="Z73" s="26">
        <f>Z50+Z57</f>
        <v/>
      </c>
      <c r="AA73" s="26">
        <f>AA50+AA57</f>
        <v/>
      </c>
      <c r="AB73" s="26">
        <f>AB50+AB57</f>
        <v/>
      </c>
      <c r="AC73" s="26">
        <f>AC50+AC57</f>
        <v/>
      </c>
      <c r="AD73" s="26">
        <f>AD50+AD57</f>
        <v/>
      </c>
      <c r="AE73" s="26">
        <f>AE50+AE57</f>
        <v/>
      </c>
      <c r="AF73" s="26">
        <f>AF50+AF57</f>
        <v/>
      </c>
      <c r="AG73" s="26">
        <f>AG50+AG57</f>
        <v/>
      </c>
      <c r="AH73" s="26">
        <f>AH50+AH57</f>
        <v/>
      </c>
      <c r="AI73" s="26">
        <f>AI50+AI57</f>
        <v/>
      </c>
      <c r="AJ73" s="26">
        <f>AJ50+AJ57</f>
        <v/>
      </c>
      <c r="AK73" s="26">
        <f>AK50+AK57</f>
        <v/>
      </c>
      <c r="AL73" s="26">
        <f>AL50+AL57</f>
        <v/>
      </c>
      <c r="AM73" s="26">
        <f>AM50+AM57</f>
        <v/>
      </c>
      <c r="AN73" s="26">
        <f>AN50+AN57</f>
        <v/>
      </c>
      <c r="AO73" s="26">
        <f>AO50+AO57</f>
        <v/>
      </c>
      <c r="AP73" s="26">
        <f>AP50+AP57</f>
        <v/>
      </c>
      <c r="AQ73" s="26">
        <f>AQ50+AQ57</f>
        <v/>
      </c>
      <c r="AR73" s="26">
        <f>AR50+AR57</f>
        <v/>
      </c>
      <c r="AS73" s="26">
        <f>AS50+AS57</f>
        <v/>
      </c>
      <c r="AT73" s="26">
        <f>AT50+AT57</f>
        <v/>
      </c>
      <c r="AU73" s="26">
        <f>AU50+AU57</f>
        <v/>
      </c>
      <c r="AV73" s="26">
        <f>AV50+AV57</f>
        <v/>
      </c>
      <c r="AW73" s="26">
        <f>AW50+AW57</f>
        <v/>
      </c>
      <c r="AX73" s="26">
        <f>AX50+AX57</f>
        <v/>
      </c>
      <c r="AY73" s="26">
        <f>AY50+AY57</f>
        <v/>
      </c>
      <c r="AZ73" s="26">
        <f>AZ50+AZ57</f>
        <v/>
      </c>
      <c r="BA73" s="26">
        <f>BA50+BA57</f>
        <v/>
      </c>
      <c r="BB73" s="26">
        <f>BB50+BB57</f>
        <v/>
      </c>
      <c r="BC73" s="26">
        <f>BC50+BC57</f>
        <v/>
      </c>
      <c r="BD73" s="26">
        <f>BD50+BD57</f>
        <v/>
      </c>
      <c r="BE73" s="26">
        <f>BE50+BE57</f>
        <v/>
      </c>
      <c r="BF73" s="26">
        <f>BF50+BF57</f>
        <v/>
      </c>
      <c r="BG73" s="26">
        <f>BG50+BG57</f>
        <v/>
      </c>
      <c r="BH73" s="26">
        <f>BH50+BH57</f>
        <v/>
      </c>
      <c r="BI73" s="26">
        <f>BI50+BI57</f>
        <v/>
      </c>
      <c r="BJ73" s="26">
        <f>BJ50+BJ57</f>
        <v/>
      </c>
      <c r="BK73" s="26">
        <f>BK50+BK57</f>
        <v/>
      </c>
      <c r="BL73" s="26">
        <f>BL50+BL57</f>
        <v/>
      </c>
      <c r="BM73" s="26">
        <f>BM50+BM57</f>
        <v/>
      </c>
      <c r="BN73" s="26">
        <f>BN50+BN57</f>
        <v/>
      </c>
      <c r="BO73" s="26">
        <f>BO50+BO57</f>
        <v/>
      </c>
    </row>
    <row r="74">
      <c r="A74" s="3" t="inlineStr">
        <is>
          <t>■ 3つのシナリオ（各3行：きびしめ・ふつう・明るめ）</t>
        </is>
      </c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  <c r="S74" s="10" t="n"/>
      <c r="T74" s="10" t="n"/>
      <c r="U74" s="10" t="n"/>
      <c r="V74" s="10" t="n"/>
      <c r="W74" s="10" t="n"/>
      <c r="X74" s="10" t="n"/>
      <c r="Y74" s="10" t="n"/>
      <c r="Z74" s="10" t="n"/>
      <c r="AA74" s="10" t="n"/>
      <c r="AB74" s="10" t="n"/>
      <c r="AC74" s="10" t="n"/>
      <c r="AD74" s="10" t="n"/>
      <c r="AE74" s="10" t="n"/>
      <c r="AF74" s="10" t="n"/>
      <c r="AG74" s="10" t="n"/>
      <c r="AH74" s="10" t="n"/>
      <c r="AI74" s="10" t="n"/>
      <c r="AJ74" s="10" t="n"/>
      <c r="AK74" s="10" t="n"/>
      <c r="AL74" s="10" t="n"/>
      <c r="AM74" s="10" t="n"/>
      <c r="AN74" s="10" t="n"/>
      <c r="AO74" s="10" t="n"/>
      <c r="AP74" s="10" t="n"/>
      <c r="AQ74" s="10" t="n"/>
      <c r="AR74" s="10" t="n"/>
      <c r="AS74" s="10" t="n"/>
      <c r="AT74" s="10" t="n"/>
      <c r="AU74" s="10" t="n"/>
      <c r="AV74" s="10" t="n"/>
      <c r="AW74" s="10" t="n"/>
      <c r="AX74" s="10" t="n"/>
      <c r="AY74" s="10" t="n"/>
      <c r="AZ74" s="10" t="n"/>
      <c r="BA74" s="10" t="n"/>
      <c r="BB74" s="10" t="n"/>
      <c r="BC74" s="10" t="n"/>
      <c r="BD74" s="10" t="n"/>
      <c r="BE74" s="10" t="n"/>
      <c r="BF74" s="10" t="n"/>
      <c r="BG74" s="10" t="n"/>
      <c r="BH74" s="10" t="n"/>
      <c r="BI74" s="10" t="n"/>
      <c r="BJ74" s="10" t="n"/>
      <c r="BK74" s="10" t="n"/>
      <c r="BL74" s="10" t="n"/>
      <c r="BM74" s="10" t="n"/>
      <c r="BN74" s="10" t="n"/>
      <c r="BO74" s="10" t="n"/>
    </row>
    <row r="75">
      <c r="A75" s="5" t="inlineStr">
        <is>
          <t>入るお金 1</t>
        </is>
      </c>
      <c r="B75" s="27">
        <f>B$67*(1+'入力'!$B$89)^B$2+B$68*(1+'入力'!$B$90)^B$2+B$69</f>
        <v/>
      </c>
      <c r="C75" s="27">
        <f>C$67*(1+'入力'!$B$89)^C$2+C$68*(1+'入力'!$B$90)^C$2+C$69</f>
        <v/>
      </c>
      <c r="D75" s="27">
        <f>D$67*(1+'入力'!$B$89)^D$2+D$68*(1+'入力'!$B$90)^D$2+D$69</f>
        <v/>
      </c>
      <c r="E75" s="27">
        <f>E$67*(1+'入力'!$B$89)^E$2+E$68*(1+'入力'!$B$90)^E$2+E$69</f>
        <v/>
      </c>
      <c r="F75" s="27">
        <f>F$67*(1+'入力'!$B$89)^F$2+F$68*(1+'入力'!$B$90)^F$2+F$69</f>
        <v/>
      </c>
      <c r="G75" s="27">
        <f>G$67*(1+'入力'!$B$89)^G$2+G$68*(1+'入力'!$B$90)^G$2+G$69</f>
        <v/>
      </c>
      <c r="H75" s="27">
        <f>H$67*(1+'入力'!$B$89)^H$2+H$68*(1+'入力'!$B$90)^H$2+H$69</f>
        <v/>
      </c>
      <c r="I75" s="27">
        <f>I$67*(1+'入力'!$B$89)^I$2+I$68*(1+'入力'!$B$90)^I$2+I$69</f>
        <v/>
      </c>
      <c r="J75" s="27">
        <f>J$67*(1+'入力'!$B$89)^J$2+J$68*(1+'入力'!$B$90)^J$2+J$69</f>
        <v/>
      </c>
      <c r="K75" s="27">
        <f>K$67*(1+'入力'!$B$89)^K$2+K$68*(1+'入力'!$B$90)^K$2+K$69</f>
        <v/>
      </c>
      <c r="L75" s="27">
        <f>L$67*(1+'入力'!$B$89)^L$2+L$68*(1+'入力'!$B$90)^L$2+L$69</f>
        <v/>
      </c>
      <c r="M75" s="27">
        <f>M$67*(1+'入力'!$B$89)^M$2+M$68*(1+'入力'!$B$90)^M$2+M$69</f>
        <v/>
      </c>
      <c r="N75" s="27">
        <f>N$67*(1+'入力'!$B$89)^N$2+N$68*(1+'入力'!$B$90)^N$2+N$69</f>
        <v/>
      </c>
      <c r="O75" s="27">
        <f>O$67*(1+'入力'!$B$89)^O$2+O$68*(1+'入力'!$B$90)^O$2+O$69</f>
        <v/>
      </c>
      <c r="P75" s="27">
        <f>P$67*(1+'入力'!$B$89)^P$2+P$68*(1+'入力'!$B$90)^P$2+P$69</f>
        <v/>
      </c>
      <c r="Q75" s="27">
        <f>Q$67*(1+'入力'!$B$89)^Q$2+Q$68*(1+'入力'!$B$90)^Q$2+Q$69</f>
        <v/>
      </c>
      <c r="R75" s="27">
        <f>R$67*(1+'入力'!$B$89)^R$2+R$68*(1+'入力'!$B$90)^R$2+R$69</f>
        <v/>
      </c>
      <c r="S75" s="27">
        <f>S$67*(1+'入力'!$B$89)^S$2+S$68*(1+'入力'!$B$90)^S$2+S$69</f>
        <v/>
      </c>
      <c r="T75" s="27">
        <f>T$67*(1+'入力'!$B$89)^T$2+T$68*(1+'入力'!$B$90)^T$2+T$69</f>
        <v/>
      </c>
      <c r="U75" s="27">
        <f>U$67*(1+'入力'!$B$89)^U$2+U$68*(1+'入力'!$B$90)^U$2+U$69</f>
        <v/>
      </c>
      <c r="V75" s="27">
        <f>V$67*(1+'入力'!$B$89)^V$2+V$68*(1+'入力'!$B$90)^V$2+V$69</f>
        <v/>
      </c>
      <c r="W75" s="27">
        <f>W$67*(1+'入力'!$B$89)^W$2+W$68*(1+'入力'!$B$90)^W$2+W$69</f>
        <v/>
      </c>
      <c r="X75" s="27">
        <f>X$67*(1+'入力'!$B$89)^X$2+X$68*(1+'入力'!$B$90)^X$2+X$69</f>
        <v/>
      </c>
      <c r="Y75" s="27">
        <f>Y$67*(1+'入力'!$B$89)^Y$2+Y$68*(1+'入力'!$B$90)^Y$2+Y$69</f>
        <v/>
      </c>
      <c r="Z75" s="27">
        <f>Z$67*(1+'入力'!$B$89)^Z$2+Z$68*(1+'入力'!$B$90)^Z$2+Z$69</f>
        <v/>
      </c>
      <c r="AA75" s="27">
        <f>AA$67*(1+'入力'!$B$89)^AA$2+AA$68*(1+'入力'!$B$90)^AA$2+AA$69</f>
        <v/>
      </c>
      <c r="AB75" s="27">
        <f>AB$67*(1+'入力'!$B$89)^AB$2+AB$68*(1+'入力'!$B$90)^AB$2+AB$69</f>
        <v/>
      </c>
      <c r="AC75" s="27">
        <f>AC$67*(1+'入力'!$B$89)^AC$2+AC$68*(1+'入力'!$B$90)^AC$2+AC$69</f>
        <v/>
      </c>
      <c r="AD75" s="27">
        <f>AD$67*(1+'入力'!$B$89)^AD$2+AD$68*(1+'入力'!$B$90)^AD$2+AD$69</f>
        <v/>
      </c>
      <c r="AE75" s="27">
        <f>AE$67*(1+'入力'!$B$89)^AE$2+AE$68*(1+'入力'!$B$90)^AE$2+AE$69</f>
        <v/>
      </c>
      <c r="AF75" s="27">
        <f>AF$67*(1+'入力'!$B$89)^AF$2+AF$68*(1+'入力'!$B$90)^AF$2+AF$69</f>
        <v/>
      </c>
      <c r="AG75" s="27">
        <f>AG$67*(1+'入力'!$B$89)^AG$2+AG$68*(1+'入力'!$B$90)^AG$2+AG$69</f>
        <v/>
      </c>
      <c r="AH75" s="27">
        <f>AH$67*(1+'入力'!$B$89)^AH$2+AH$68*(1+'入力'!$B$90)^AH$2+AH$69</f>
        <v/>
      </c>
      <c r="AI75" s="27">
        <f>AI$67*(1+'入力'!$B$89)^AI$2+AI$68*(1+'入力'!$B$90)^AI$2+AI$69</f>
        <v/>
      </c>
      <c r="AJ75" s="27">
        <f>AJ$67*(1+'入力'!$B$89)^AJ$2+AJ$68*(1+'入力'!$B$90)^AJ$2+AJ$69</f>
        <v/>
      </c>
      <c r="AK75" s="27">
        <f>AK$67*(1+'入力'!$B$89)^AK$2+AK$68*(1+'入力'!$B$90)^AK$2+AK$69</f>
        <v/>
      </c>
      <c r="AL75" s="27">
        <f>AL$67*(1+'入力'!$B$89)^AL$2+AL$68*(1+'入力'!$B$90)^AL$2+AL$69</f>
        <v/>
      </c>
      <c r="AM75" s="27">
        <f>AM$67*(1+'入力'!$B$89)^AM$2+AM$68*(1+'入力'!$B$90)^AM$2+AM$69</f>
        <v/>
      </c>
      <c r="AN75" s="27">
        <f>AN$67*(1+'入力'!$B$89)^AN$2+AN$68*(1+'入力'!$B$90)^AN$2+AN$69</f>
        <v/>
      </c>
      <c r="AO75" s="27">
        <f>AO$67*(1+'入力'!$B$89)^AO$2+AO$68*(1+'入力'!$B$90)^AO$2+AO$69</f>
        <v/>
      </c>
      <c r="AP75" s="27">
        <f>AP$67*(1+'入力'!$B$89)^AP$2+AP$68*(1+'入力'!$B$90)^AP$2+AP$69</f>
        <v/>
      </c>
      <c r="AQ75" s="27">
        <f>AQ$67*(1+'入力'!$B$89)^AQ$2+AQ$68*(1+'入力'!$B$90)^AQ$2+AQ$69</f>
        <v/>
      </c>
      <c r="AR75" s="27">
        <f>AR$67*(1+'入力'!$B$89)^AR$2+AR$68*(1+'入力'!$B$90)^AR$2+AR$69</f>
        <v/>
      </c>
      <c r="AS75" s="27">
        <f>AS$67*(1+'入力'!$B$89)^AS$2+AS$68*(1+'入力'!$B$90)^AS$2+AS$69</f>
        <v/>
      </c>
      <c r="AT75" s="27">
        <f>AT$67*(1+'入力'!$B$89)^AT$2+AT$68*(1+'入力'!$B$90)^AT$2+AT$69</f>
        <v/>
      </c>
      <c r="AU75" s="27">
        <f>AU$67*(1+'入力'!$B$89)^AU$2+AU$68*(1+'入力'!$B$90)^AU$2+AU$69</f>
        <v/>
      </c>
      <c r="AV75" s="27">
        <f>AV$67*(1+'入力'!$B$89)^AV$2+AV$68*(1+'入力'!$B$90)^AV$2+AV$69</f>
        <v/>
      </c>
      <c r="AW75" s="27">
        <f>AW$67*(1+'入力'!$B$89)^AW$2+AW$68*(1+'入力'!$B$90)^AW$2+AW$69</f>
        <v/>
      </c>
      <c r="AX75" s="27">
        <f>AX$67*(1+'入力'!$B$89)^AX$2+AX$68*(1+'入力'!$B$90)^AX$2+AX$69</f>
        <v/>
      </c>
      <c r="AY75" s="27">
        <f>AY$67*(1+'入力'!$B$89)^AY$2+AY$68*(1+'入力'!$B$90)^AY$2+AY$69</f>
        <v/>
      </c>
      <c r="AZ75" s="27">
        <f>AZ$67*(1+'入力'!$B$89)^AZ$2+AZ$68*(1+'入力'!$B$90)^AZ$2+AZ$69</f>
        <v/>
      </c>
      <c r="BA75" s="27">
        <f>BA$67*(1+'入力'!$B$89)^BA$2+BA$68*(1+'入力'!$B$90)^BA$2+BA$69</f>
        <v/>
      </c>
      <c r="BB75" s="27">
        <f>BB$67*(1+'入力'!$B$89)^BB$2+BB$68*(1+'入力'!$B$90)^BB$2+BB$69</f>
        <v/>
      </c>
      <c r="BC75" s="27">
        <f>BC$67*(1+'入力'!$B$89)^BC$2+BC$68*(1+'入力'!$B$90)^BC$2+BC$69</f>
        <v/>
      </c>
      <c r="BD75" s="27">
        <f>BD$67*(1+'入力'!$B$89)^BD$2+BD$68*(1+'入力'!$B$90)^BD$2+BD$69</f>
        <v/>
      </c>
      <c r="BE75" s="27">
        <f>BE$67*(1+'入力'!$B$89)^BE$2+BE$68*(1+'入力'!$B$90)^BE$2+BE$69</f>
        <v/>
      </c>
      <c r="BF75" s="27">
        <f>BF$67*(1+'入力'!$B$89)^BF$2+BF$68*(1+'入力'!$B$90)^BF$2+BF$69</f>
        <v/>
      </c>
      <c r="BG75" s="27">
        <f>BG$67*(1+'入力'!$B$89)^BG$2+BG$68*(1+'入力'!$B$90)^BG$2+BG$69</f>
        <v/>
      </c>
      <c r="BH75" s="27">
        <f>BH$67*(1+'入力'!$B$89)^BH$2+BH$68*(1+'入力'!$B$90)^BH$2+BH$69</f>
        <v/>
      </c>
      <c r="BI75" s="27">
        <f>BI$67*(1+'入力'!$B$89)^BI$2+BI$68*(1+'入力'!$B$90)^BI$2+BI$69</f>
        <v/>
      </c>
      <c r="BJ75" s="27">
        <f>BJ$67*(1+'入力'!$B$89)^BJ$2+BJ$68*(1+'入力'!$B$90)^BJ$2+BJ$69</f>
        <v/>
      </c>
      <c r="BK75" s="27">
        <f>BK$67*(1+'入力'!$B$89)^BK$2+BK$68*(1+'入力'!$B$90)^BK$2+BK$69</f>
        <v/>
      </c>
      <c r="BL75" s="27">
        <f>BL$67*(1+'入力'!$B$89)^BL$2+BL$68*(1+'入力'!$B$90)^BL$2+BL$69</f>
        <v/>
      </c>
      <c r="BM75" s="27">
        <f>BM$67*(1+'入力'!$B$89)^BM$2+BM$68*(1+'入力'!$B$90)^BM$2+BM$69</f>
        <v/>
      </c>
      <c r="BN75" s="27">
        <f>BN$67*(1+'入力'!$B$89)^BN$2+BN$68*(1+'入力'!$B$90)^BN$2+BN$69</f>
        <v/>
      </c>
      <c r="BO75" s="27">
        <f>BO$67*(1+'入力'!$B$89)^BO$2+BO$68*(1+'入力'!$B$90)^BO$2+BO$69</f>
        <v/>
      </c>
    </row>
    <row r="76">
      <c r="A76" s="5" t="inlineStr">
        <is>
          <t>入るお金 2</t>
        </is>
      </c>
      <c r="B76" s="27">
        <f>B$67*(1+'入力'!$C$89)^B$2+B$68*(1+'入力'!$C$90)^B$2+B$69</f>
        <v/>
      </c>
      <c r="C76" s="27">
        <f>C$67*(1+'入力'!$C$89)^C$2+C$68*(1+'入力'!$C$90)^C$2+C$69</f>
        <v/>
      </c>
      <c r="D76" s="27">
        <f>D$67*(1+'入力'!$C$89)^D$2+D$68*(1+'入力'!$C$90)^D$2+D$69</f>
        <v/>
      </c>
      <c r="E76" s="27">
        <f>E$67*(1+'入力'!$C$89)^E$2+E$68*(1+'入力'!$C$90)^E$2+E$69</f>
        <v/>
      </c>
      <c r="F76" s="27">
        <f>F$67*(1+'入力'!$C$89)^F$2+F$68*(1+'入力'!$C$90)^F$2+F$69</f>
        <v/>
      </c>
      <c r="G76" s="27">
        <f>G$67*(1+'入力'!$C$89)^G$2+G$68*(1+'入力'!$C$90)^G$2+G$69</f>
        <v/>
      </c>
      <c r="H76" s="27">
        <f>H$67*(1+'入力'!$C$89)^H$2+H$68*(1+'入力'!$C$90)^H$2+H$69</f>
        <v/>
      </c>
      <c r="I76" s="27">
        <f>I$67*(1+'入力'!$C$89)^I$2+I$68*(1+'入力'!$C$90)^I$2+I$69</f>
        <v/>
      </c>
      <c r="J76" s="27">
        <f>J$67*(1+'入力'!$C$89)^J$2+J$68*(1+'入力'!$C$90)^J$2+J$69</f>
        <v/>
      </c>
      <c r="K76" s="27">
        <f>K$67*(1+'入力'!$C$89)^K$2+K$68*(1+'入力'!$C$90)^K$2+K$69</f>
        <v/>
      </c>
      <c r="L76" s="27">
        <f>L$67*(1+'入力'!$C$89)^L$2+L$68*(1+'入力'!$C$90)^L$2+L$69</f>
        <v/>
      </c>
      <c r="M76" s="27">
        <f>M$67*(1+'入力'!$C$89)^M$2+M$68*(1+'入力'!$C$90)^M$2+M$69</f>
        <v/>
      </c>
      <c r="N76" s="27">
        <f>N$67*(1+'入力'!$C$89)^N$2+N$68*(1+'入力'!$C$90)^N$2+N$69</f>
        <v/>
      </c>
      <c r="O76" s="27">
        <f>O$67*(1+'入力'!$C$89)^O$2+O$68*(1+'入力'!$C$90)^O$2+O$69</f>
        <v/>
      </c>
      <c r="P76" s="27">
        <f>P$67*(1+'入力'!$C$89)^P$2+P$68*(1+'入力'!$C$90)^P$2+P$69</f>
        <v/>
      </c>
      <c r="Q76" s="27">
        <f>Q$67*(1+'入力'!$C$89)^Q$2+Q$68*(1+'入力'!$C$90)^Q$2+Q$69</f>
        <v/>
      </c>
      <c r="R76" s="27">
        <f>R$67*(1+'入力'!$C$89)^R$2+R$68*(1+'入力'!$C$90)^R$2+R$69</f>
        <v/>
      </c>
      <c r="S76" s="27">
        <f>S$67*(1+'入力'!$C$89)^S$2+S$68*(1+'入力'!$C$90)^S$2+S$69</f>
        <v/>
      </c>
      <c r="T76" s="27">
        <f>T$67*(1+'入力'!$C$89)^T$2+T$68*(1+'入力'!$C$90)^T$2+T$69</f>
        <v/>
      </c>
      <c r="U76" s="27">
        <f>U$67*(1+'入力'!$C$89)^U$2+U$68*(1+'入力'!$C$90)^U$2+U$69</f>
        <v/>
      </c>
      <c r="V76" s="27">
        <f>V$67*(1+'入力'!$C$89)^V$2+V$68*(1+'入力'!$C$90)^V$2+V$69</f>
        <v/>
      </c>
      <c r="W76" s="27">
        <f>W$67*(1+'入力'!$C$89)^W$2+W$68*(1+'入力'!$C$90)^W$2+W$69</f>
        <v/>
      </c>
      <c r="X76" s="27">
        <f>X$67*(1+'入力'!$C$89)^X$2+X$68*(1+'入力'!$C$90)^X$2+X$69</f>
        <v/>
      </c>
      <c r="Y76" s="27">
        <f>Y$67*(1+'入力'!$C$89)^Y$2+Y$68*(1+'入力'!$C$90)^Y$2+Y$69</f>
        <v/>
      </c>
      <c r="Z76" s="27">
        <f>Z$67*(1+'入力'!$C$89)^Z$2+Z$68*(1+'入力'!$C$90)^Z$2+Z$69</f>
        <v/>
      </c>
      <c r="AA76" s="27">
        <f>AA$67*(1+'入力'!$C$89)^AA$2+AA$68*(1+'入力'!$C$90)^AA$2+AA$69</f>
        <v/>
      </c>
      <c r="AB76" s="27">
        <f>AB$67*(1+'入力'!$C$89)^AB$2+AB$68*(1+'入力'!$C$90)^AB$2+AB$69</f>
        <v/>
      </c>
      <c r="AC76" s="27">
        <f>AC$67*(1+'入力'!$C$89)^AC$2+AC$68*(1+'入力'!$C$90)^AC$2+AC$69</f>
        <v/>
      </c>
      <c r="AD76" s="27">
        <f>AD$67*(1+'入力'!$C$89)^AD$2+AD$68*(1+'入力'!$C$90)^AD$2+AD$69</f>
        <v/>
      </c>
      <c r="AE76" s="27">
        <f>AE$67*(1+'入力'!$C$89)^AE$2+AE$68*(1+'入力'!$C$90)^AE$2+AE$69</f>
        <v/>
      </c>
      <c r="AF76" s="27">
        <f>AF$67*(1+'入力'!$C$89)^AF$2+AF$68*(1+'入力'!$C$90)^AF$2+AF$69</f>
        <v/>
      </c>
      <c r="AG76" s="27">
        <f>AG$67*(1+'入力'!$C$89)^AG$2+AG$68*(1+'入力'!$C$90)^AG$2+AG$69</f>
        <v/>
      </c>
      <c r="AH76" s="27">
        <f>AH$67*(1+'入力'!$C$89)^AH$2+AH$68*(1+'入力'!$C$90)^AH$2+AH$69</f>
        <v/>
      </c>
      <c r="AI76" s="27">
        <f>AI$67*(1+'入力'!$C$89)^AI$2+AI$68*(1+'入力'!$C$90)^AI$2+AI$69</f>
        <v/>
      </c>
      <c r="AJ76" s="27">
        <f>AJ$67*(1+'入力'!$C$89)^AJ$2+AJ$68*(1+'入力'!$C$90)^AJ$2+AJ$69</f>
        <v/>
      </c>
      <c r="AK76" s="27">
        <f>AK$67*(1+'入力'!$C$89)^AK$2+AK$68*(1+'入力'!$C$90)^AK$2+AK$69</f>
        <v/>
      </c>
      <c r="AL76" s="27">
        <f>AL$67*(1+'入力'!$C$89)^AL$2+AL$68*(1+'入力'!$C$90)^AL$2+AL$69</f>
        <v/>
      </c>
      <c r="AM76" s="27">
        <f>AM$67*(1+'入力'!$C$89)^AM$2+AM$68*(1+'入力'!$C$90)^AM$2+AM$69</f>
        <v/>
      </c>
      <c r="AN76" s="27">
        <f>AN$67*(1+'入力'!$C$89)^AN$2+AN$68*(1+'入力'!$C$90)^AN$2+AN$69</f>
        <v/>
      </c>
      <c r="AO76" s="27">
        <f>AO$67*(1+'入力'!$C$89)^AO$2+AO$68*(1+'入力'!$C$90)^AO$2+AO$69</f>
        <v/>
      </c>
      <c r="AP76" s="27">
        <f>AP$67*(1+'入力'!$C$89)^AP$2+AP$68*(1+'入力'!$C$90)^AP$2+AP$69</f>
        <v/>
      </c>
      <c r="AQ76" s="27">
        <f>AQ$67*(1+'入力'!$C$89)^AQ$2+AQ$68*(1+'入力'!$C$90)^AQ$2+AQ$69</f>
        <v/>
      </c>
      <c r="AR76" s="27">
        <f>AR$67*(1+'入力'!$C$89)^AR$2+AR$68*(1+'入力'!$C$90)^AR$2+AR$69</f>
        <v/>
      </c>
      <c r="AS76" s="27">
        <f>AS$67*(1+'入力'!$C$89)^AS$2+AS$68*(1+'入力'!$C$90)^AS$2+AS$69</f>
        <v/>
      </c>
      <c r="AT76" s="27">
        <f>AT$67*(1+'入力'!$C$89)^AT$2+AT$68*(1+'入力'!$C$90)^AT$2+AT$69</f>
        <v/>
      </c>
      <c r="AU76" s="27">
        <f>AU$67*(1+'入力'!$C$89)^AU$2+AU$68*(1+'入力'!$C$90)^AU$2+AU$69</f>
        <v/>
      </c>
      <c r="AV76" s="27">
        <f>AV$67*(1+'入力'!$C$89)^AV$2+AV$68*(1+'入力'!$C$90)^AV$2+AV$69</f>
        <v/>
      </c>
      <c r="AW76" s="27">
        <f>AW$67*(1+'入力'!$C$89)^AW$2+AW$68*(1+'入力'!$C$90)^AW$2+AW$69</f>
        <v/>
      </c>
      <c r="AX76" s="27">
        <f>AX$67*(1+'入力'!$C$89)^AX$2+AX$68*(1+'入力'!$C$90)^AX$2+AX$69</f>
        <v/>
      </c>
      <c r="AY76" s="27">
        <f>AY$67*(1+'入力'!$C$89)^AY$2+AY$68*(1+'入力'!$C$90)^AY$2+AY$69</f>
        <v/>
      </c>
      <c r="AZ76" s="27">
        <f>AZ$67*(1+'入力'!$C$89)^AZ$2+AZ$68*(1+'入力'!$C$90)^AZ$2+AZ$69</f>
        <v/>
      </c>
      <c r="BA76" s="27">
        <f>BA$67*(1+'入力'!$C$89)^BA$2+BA$68*(1+'入力'!$C$90)^BA$2+BA$69</f>
        <v/>
      </c>
      <c r="BB76" s="27">
        <f>BB$67*(1+'入力'!$C$89)^BB$2+BB$68*(1+'入力'!$C$90)^BB$2+BB$69</f>
        <v/>
      </c>
      <c r="BC76" s="27">
        <f>BC$67*(1+'入力'!$C$89)^BC$2+BC$68*(1+'入力'!$C$90)^BC$2+BC$69</f>
        <v/>
      </c>
      <c r="BD76" s="27">
        <f>BD$67*(1+'入力'!$C$89)^BD$2+BD$68*(1+'入力'!$C$90)^BD$2+BD$69</f>
        <v/>
      </c>
      <c r="BE76" s="27">
        <f>BE$67*(1+'入力'!$C$89)^BE$2+BE$68*(1+'入力'!$C$90)^BE$2+BE$69</f>
        <v/>
      </c>
      <c r="BF76" s="27">
        <f>BF$67*(1+'入力'!$C$89)^BF$2+BF$68*(1+'入力'!$C$90)^BF$2+BF$69</f>
        <v/>
      </c>
      <c r="BG76" s="27">
        <f>BG$67*(1+'入力'!$C$89)^BG$2+BG$68*(1+'入力'!$C$90)^BG$2+BG$69</f>
        <v/>
      </c>
      <c r="BH76" s="27">
        <f>BH$67*(1+'入力'!$C$89)^BH$2+BH$68*(1+'入力'!$C$90)^BH$2+BH$69</f>
        <v/>
      </c>
      <c r="BI76" s="27">
        <f>BI$67*(1+'入力'!$C$89)^BI$2+BI$68*(1+'入力'!$C$90)^BI$2+BI$69</f>
        <v/>
      </c>
      <c r="BJ76" s="27">
        <f>BJ$67*(1+'入力'!$C$89)^BJ$2+BJ$68*(1+'入力'!$C$90)^BJ$2+BJ$69</f>
        <v/>
      </c>
      <c r="BK76" s="27">
        <f>BK$67*(1+'入力'!$C$89)^BK$2+BK$68*(1+'入力'!$C$90)^BK$2+BK$69</f>
        <v/>
      </c>
      <c r="BL76" s="27">
        <f>BL$67*(1+'入力'!$C$89)^BL$2+BL$68*(1+'入力'!$C$90)^BL$2+BL$69</f>
        <v/>
      </c>
      <c r="BM76" s="27">
        <f>BM$67*(1+'入力'!$C$89)^BM$2+BM$68*(1+'入力'!$C$90)^BM$2+BM$69</f>
        <v/>
      </c>
      <c r="BN76" s="27">
        <f>BN$67*(1+'入力'!$C$89)^BN$2+BN$68*(1+'入力'!$C$90)^BN$2+BN$69</f>
        <v/>
      </c>
      <c r="BO76" s="27">
        <f>BO$67*(1+'入力'!$C$89)^BO$2+BO$68*(1+'入力'!$C$90)^BO$2+BO$69</f>
        <v/>
      </c>
    </row>
    <row r="77">
      <c r="A77" s="5" t="inlineStr">
        <is>
          <t>入るお金 3</t>
        </is>
      </c>
      <c r="B77" s="27">
        <f>B$67*(1+'入力'!$D$89)^B$2+B$68*(1+'入力'!$D$90)^B$2+B$69</f>
        <v/>
      </c>
      <c r="C77" s="27">
        <f>C$67*(1+'入力'!$D$89)^C$2+C$68*(1+'入力'!$D$90)^C$2+C$69</f>
        <v/>
      </c>
      <c r="D77" s="27">
        <f>D$67*(1+'入力'!$D$89)^D$2+D$68*(1+'入力'!$D$90)^D$2+D$69</f>
        <v/>
      </c>
      <c r="E77" s="27">
        <f>E$67*(1+'入力'!$D$89)^E$2+E$68*(1+'入力'!$D$90)^E$2+E$69</f>
        <v/>
      </c>
      <c r="F77" s="27">
        <f>F$67*(1+'入力'!$D$89)^F$2+F$68*(1+'入力'!$D$90)^F$2+F$69</f>
        <v/>
      </c>
      <c r="G77" s="27">
        <f>G$67*(1+'入力'!$D$89)^G$2+G$68*(1+'入力'!$D$90)^G$2+G$69</f>
        <v/>
      </c>
      <c r="H77" s="27">
        <f>H$67*(1+'入力'!$D$89)^H$2+H$68*(1+'入力'!$D$90)^H$2+H$69</f>
        <v/>
      </c>
      <c r="I77" s="27">
        <f>I$67*(1+'入力'!$D$89)^I$2+I$68*(1+'入力'!$D$90)^I$2+I$69</f>
        <v/>
      </c>
      <c r="J77" s="27">
        <f>J$67*(1+'入力'!$D$89)^J$2+J$68*(1+'入力'!$D$90)^J$2+J$69</f>
        <v/>
      </c>
      <c r="K77" s="27">
        <f>K$67*(1+'入力'!$D$89)^K$2+K$68*(1+'入力'!$D$90)^K$2+K$69</f>
        <v/>
      </c>
      <c r="L77" s="27">
        <f>L$67*(1+'入力'!$D$89)^L$2+L$68*(1+'入力'!$D$90)^L$2+L$69</f>
        <v/>
      </c>
      <c r="M77" s="27">
        <f>M$67*(1+'入力'!$D$89)^M$2+M$68*(1+'入力'!$D$90)^M$2+M$69</f>
        <v/>
      </c>
      <c r="N77" s="27">
        <f>N$67*(1+'入力'!$D$89)^N$2+N$68*(1+'入力'!$D$90)^N$2+N$69</f>
        <v/>
      </c>
      <c r="O77" s="27">
        <f>O$67*(1+'入力'!$D$89)^O$2+O$68*(1+'入力'!$D$90)^O$2+O$69</f>
        <v/>
      </c>
      <c r="P77" s="27">
        <f>P$67*(1+'入力'!$D$89)^P$2+P$68*(1+'入力'!$D$90)^P$2+P$69</f>
        <v/>
      </c>
      <c r="Q77" s="27">
        <f>Q$67*(1+'入力'!$D$89)^Q$2+Q$68*(1+'入力'!$D$90)^Q$2+Q$69</f>
        <v/>
      </c>
      <c r="R77" s="27">
        <f>R$67*(1+'入力'!$D$89)^R$2+R$68*(1+'入力'!$D$90)^R$2+R$69</f>
        <v/>
      </c>
      <c r="S77" s="27">
        <f>S$67*(1+'入力'!$D$89)^S$2+S$68*(1+'入力'!$D$90)^S$2+S$69</f>
        <v/>
      </c>
      <c r="T77" s="27">
        <f>T$67*(1+'入力'!$D$89)^T$2+T$68*(1+'入力'!$D$90)^T$2+T$69</f>
        <v/>
      </c>
      <c r="U77" s="27">
        <f>U$67*(1+'入力'!$D$89)^U$2+U$68*(1+'入力'!$D$90)^U$2+U$69</f>
        <v/>
      </c>
      <c r="V77" s="27">
        <f>V$67*(1+'入力'!$D$89)^V$2+V$68*(1+'入力'!$D$90)^V$2+V$69</f>
        <v/>
      </c>
      <c r="W77" s="27">
        <f>W$67*(1+'入力'!$D$89)^W$2+W$68*(1+'入力'!$D$90)^W$2+W$69</f>
        <v/>
      </c>
      <c r="X77" s="27">
        <f>X$67*(1+'入力'!$D$89)^X$2+X$68*(1+'入力'!$D$90)^X$2+X$69</f>
        <v/>
      </c>
      <c r="Y77" s="27">
        <f>Y$67*(1+'入力'!$D$89)^Y$2+Y$68*(1+'入力'!$D$90)^Y$2+Y$69</f>
        <v/>
      </c>
      <c r="Z77" s="27">
        <f>Z$67*(1+'入力'!$D$89)^Z$2+Z$68*(1+'入力'!$D$90)^Z$2+Z$69</f>
        <v/>
      </c>
      <c r="AA77" s="27">
        <f>AA$67*(1+'入力'!$D$89)^AA$2+AA$68*(1+'入力'!$D$90)^AA$2+AA$69</f>
        <v/>
      </c>
      <c r="AB77" s="27">
        <f>AB$67*(1+'入力'!$D$89)^AB$2+AB$68*(1+'入力'!$D$90)^AB$2+AB$69</f>
        <v/>
      </c>
      <c r="AC77" s="27">
        <f>AC$67*(1+'入力'!$D$89)^AC$2+AC$68*(1+'入力'!$D$90)^AC$2+AC$69</f>
        <v/>
      </c>
      <c r="AD77" s="27">
        <f>AD$67*(1+'入力'!$D$89)^AD$2+AD$68*(1+'入力'!$D$90)^AD$2+AD$69</f>
        <v/>
      </c>
      <c r="AE77" s="27">
        <f>AE$67*(1+'入力'!$D$89)^AE$2+AE$68*(1+'入力'!$D$90)^AE$2+AE$69</f>
        <v/>
      </c>
      <c r="AF77" s="27">
        <f>AF$67*(1+'入力'!$D$89)^AF$2+AF$68*(1+'入力'!$D$90)^AF$2+AF$69</f>
        <v/>
      </c>
      <c r="AG77" s="27">
        <f>AG$67*(1+'入力'!$D$89)^AG$2+AG$68*(1+'入力'!$D$90)^AG$2+AG$69</f>
        <v/>
      </c>
      <c r="AH77" s="27">
        <f>AH$67*(1+'入力'!$D$89)^AH$2+AH$68*(1+'入力'!$D$90)^AH$2+AH$69</f>
        <v/>
      </c>
      <c r="AI77" s="27">
        <f>AI$67*(1+'入力'!$D$89)^AI$2+AI$68*(1+'入力'!$D$90)^AI$2+AI$69</f>
        <v/>
      </c>
      <c r="AJ77" s="27">
        <f>AJ$67*(1+'入力'!$D$89)^AJ$2+AJ$68*(1+'入力'!$D$90)^AJ$2+AJ$69</f>
        <v/>
      </c>
      <c r="AK77" s="27">
        <f>AK$67*(1+'入力'!$D$89)^AK$2+AK$68*(1+'入力'!$D$90)^AK$2+AK$69</f>
        <v/>
      </c>
      <c r="AL77" s="27">
        <f>AL$67*(1+'入力'!$D$89)^AL$2+AL$68*(1+'入力'!$D$90)^AL$2+AL$69</f>
        <v/>
      </c>
      <c r="AM77" s="27">
        <f>AM$67*(1+'入力'!$D$89)^AM$2+AM$68*(1+'入力'!$D$90)^AM$2+AM$69</f>
        <v/>
      </c>
      <c r="AN77" s="27">
        <f>AN$67*(1+'入力'!$D$89)^AN$2+AN$68*(1+'入力'!$D$90)^AN$2+AN$69</f>
        <v/>
      </c>
      <c r="AO77" s="27">
        <f>AO$67*(1+'入力'!$D$89)^AO$2+AO$68*(1+'入力'!$D$90)^AO$2+AO$69</f>
        <v/>
      </c>
      <c r="AP77" s="27">
        <f>AP$67*(1+'入力'!$D$89)^AP$2+AP$68*(1+'入力'!$D$90)^AP$2+AP$69</f>
        <v/>
      </c>
      <c r="AQ77" s="27">
        <f>AQ$67*(1+'入力'!$D$89)^AQ$2+AQ$68*(1+'入力'!$D$90)^AQ$2+AQ$69</f>
        <v/>
      </c>
      <c r="AR77" s="27">
        <f>AR$67*(1+'入力'!$D$89)^AR$2+AR$68*(1+'入力'!$D$90)^AR$2+AR$69</f>
        <v/>
      </c>
      <c r="AS77" s="27">
        <f>AS$67*(1+'入力'!$D$89)^AS$2+AS$68*(1+'入力'!$D$90)^AS$2+AS$69</f>
        <v/>
      </c>
      <c r="AT77" s="27">
        <f>AT$67*(1+'入力'!$D$89)^AT$2+AT$68*(1+'入力'!$D$90)^AT$2+AT$69</f>
        <v/>
      </c>
      <c r="AU77" s="27">
        <f>AU$67*(1+'入力'!$D$89)^AU$2+AU$68*(1+'入力'!$D$90)^AU$2+AU$69</f>
        <v/>
      </c>
      <c r="AV77" s="27">
        <f>AV$67*(1+'入力'!$D$89)^AV$2+AV$68*(1+'入力'!$D$90)^AV$2+AV$69</f>
        <v/>
      </c>
      <c r="AW77" s="27">
        <f>AW$67*(1+'入力'!$D$89)^AW$2+AW$68*(1+'入力'!$D$90)^AW$2+AW$69</f>
        <v/>
      </c>
      <c r="AX77" s="27">
        <f>AX$67*(1+'入力'!$D$89)^AX$2+AX$68*(1+'入力'!$D$90)^AX$2+AX$69</f>
        <v/>
      </c>
      <c r="AY77" s="27">
        <f>AY$67*(1+'入力'!$D$89)^AY$2+AY$68*(1+'入力'!$D$90)^AY$2+AY$69</f>
        <v/>
      </c>
      <c r="AZ77" s="27">
        <f>AZ$67*(1+'入力'!$D$89)^AZ$2+AZ$68*(1+'入力'!$D$90)^AZ$2+AZ$69</f>
        <v/>
      </c>
      <c r="BA77" s="27">
        <f>BA$67*(1+'入力'!$D$89)^BA$2+BA$68*(1+'入力'!$D$90)^BA$2+BA$69</f>
        <v/>
      </c>
      <c r="BB77" s="27">
        <f>BB$67*(1+'入力'!$D$89)^BB$2+BB$68*(1+'入力'!$D$90)^BB$2+BB$69</f>
        <v/>
      </c>
      <c r="BC77" s="27">
        <f>BC$67*(1+'入力'!$D$89)^BC$2+BC$68*(1+'入力'!$D$90)^BC$2+BC$69</f>
        <v/>
      </c>
      <c r="BD77" s="27">
        <f>BD$67*(1+'入力'!$D$89)^BD$2+BD$68*(1+'入力'!$D$90)^BD$2+BD$69</f>
        <v/>
      </c>
      <c r="BE77" s="27">
        <f>BE$67*(1+'入力'!$D$89)^BE$2+BE$68*(1+'入力'!$D$90)^BE$2+BE$69</f>
        <v/>
      </c>
      <c r="BF77" s="27">
        <f>BF$67*(1+'入力'!$D$89)^BF$2+BF$68*(1+'入力'!$D$90)^BF$2+BF$69</f>
        <v/>
      </c>
      <c r="BG77" s="27">
        <f>BG$67*(1+'入力'!$D$89)^BG$2+BG$68*(1+'入力'!$D$90)^BG$2+BG$69</f>
        <v/>
      </c>
      <c r="BH77" s="27">
        <f>BH$67*(1+'入力'!$D$89)^BH$2+BH$68*(1+'入力'!$D$90)^BH$2+BH$69</f>
        <v/>
      </c>
      <c r="BI77" s="27">
        <f>BI$67*(1+'入力'!$D$89)^BI$2+BI$68*(1+'入力'!$D$90)^BI$2+BI$69</f>
        <v/>
      </c>
      <c r="BJ77" s="27">
        <f>BJ$67*(1+'入力'!$D$89)^BJ$2+BJ$68*(1+'入力'!$D$90)^BJ$2+BJ$69</f>
        <v/>
      </c>
      <c r="BK77" s="27">
        <f>BK$67*(1+'入力'!$D$89)^BK$2+BK$68*(1+'入力'!$D$90)^BK$2+BK$69</f>
        <v/>
      </c>
      <c r="BL77" s="27">
        <f>BL$67*(1+'入力'!$D$89)^BL$2+BL$68*(1+'入力'!$D$90)^BL$2+BL$69</f>
        <v/>
      </c>
      <c r="BM77" s="27">
        <f>BM$67*(1+'入力'!$D$89)^BM$2+BM$68*(1+'入力'!$D$90)^BM$2+BM$69</f>
        <v/>
      </c>
      <c r="BN77" s="27">
        <f>BN$67*(1+'入力'!$D$89)^BN$2+BN$68*(1+'入力'!$D$90)^BN$2+BN$69</f>
        <v/>
      </c>
      <c r="BO77" s="27">
        <f>BO$67*(1+'入力'!$D$89)^BO$2+BO$68*(1+'入力'!$D$90)^BO$2+BO$69</f>
        <v/>
      </c>
    </row>
    <row r="78">
      <c r="A78" s="5" t="inlineStr">
        <is>
          <t>出るお金 1</t>
        </is>
      </c>
      <c r="B78" s="27">
        <f>B$70*(1+'入力'!$B$88)^B$2+B$71</f>
        <v/>
      </c>
      <c r="C78" s="27">
        <f>C$70*(1+'入力'!$B$88)^C$2+C$71</f>
        <v/>
      </c>
      <c r="D78" s="27">
        <f>D$70*(1+'入力'!$B$88)^D$2+D$71</f>
        <v/>
      </c>
      <c r="E78" s="27">
        <f>E$70*(1+'入力'!$B$88)^E$2+E$71</f>
        <v/>
      </c>
      <c r="F78" s="27">
        <f>F$70*(1+'入力'!$B$88)^F$2+F$71</f>
        <v/>
      </c>
      <c r="G78" s="27">
        <f>G$70*(1+'入力'!$B$88)^G$2+G$71</f>
        <v/>
      </c>
      <c r="H78" s="27">
        <f>H$70*(1+'入力'!$B$88)^H$2+H$71</f>
        <v/>
      </c>
      <c r="I78" s="27">
        <f>I$70*(1+'入力'!$B$88)^I$2+I$71</f>
        <v/>
      </c>
      <c r="J78" s="27">
        <f>J$70*(1+'入力'!$B$88)^J$2+J$71</f>
        <v/>
      </c>
      <c r="K78" s="27">
        <f>K$70*(1+'入力'!$B$88)^K$2+K$71</f>
        <v/>
      </c>
      <c r="L78" s="27">
        <f>L$70*(1+'入力'!$B$88)^L$2+L$71</f>
        <v/>
      </c>
      <c r="M78" s="27">
        <f>M$70*(1+'入力'!$B$88)^M$2+M$71</f>
        <v/>
      </c>
      <c r="N78" s="27">
        <f>N$70*(1+'入力'!$B$88)^N$2+N$71</f>
        <v/>
      </c>
      <c r="O78" s="27">
        <f>O$70*(1+'入力'!$B$88)^O$2+O$71</f>
        <v/>
      </c>
      <c r="P78" s="27">
        <f>P$70*(1+'入力'!$B$88)^P$2+P$71</f>
        <v/>
      </c>
      <c r="Q78" s="27">
        <f>Q$70*(1+'入力'!$B$88)^Q$2+Q$71</f>
        <v/>
      </c>
      <c r="R78" s="27">
        <f>R$70*(1+'入力'!$B$88)^R$2+R$71</f>
        <v/>
      </c>
      <c r="S78" s="27">
        <f>S$70*(1+'入力'!$B$88)^S$2+S$71</f>
        <v/>
      </c>
      <c r="T78" s="27">
        <f>T$70*(1+'入力'!$B$88)^T$2+T$71</f>
        <v/>
      </c>
      <c r="U78" s="27">
        <f>U$70*(1+'入力'!$B$88)^U$2+U$71</f>
        <v/>
      </c>
      <c r="V78" s="27">
        <f>V$70*(1+'入力'!$B$88)^V$2+V$71</f>
        <v/>
      </c>
      <c r="W78" s="27">
        <f>W$70*(1+'入力'!$B$88)^W$2+W$71</f>
        <v/>
      </c>
      <c r="X78" s="27">
        <f>X$70*(1+'入力'!$B$88)^X$2+X$71</f>
        <v/>
      </c>
      <c r="Y78" s="27">
        <f>Y$70*(1+'入力'!$B$88)^Y$2+Y$71</f>
        <v/>
      </c>
      <c r="Z78" s="27">
        <f>Z$70*(1+'入力'!$B$88)^Z$2+Z$71</f>
        <v/>
      </c>
      <c r="AA78" s="27">
        <f>AA$70*(1+'入力'!$B$88)^AA$2+AA$71</f>
        <v/>
      </c>
      <c r="AB78" s="27">
        <f>AB$70*(1+'入力'!$B$88)^AB$2+AB$71</f>
        <v/>
      </c>
      <c r="AC78" s="27">
        <f>AC$70*(1+'入力'!$B$88)^AC$2+AC$71</f>
        <v/>
      </c>
      <c r="AD78" s="27">
        <f>AD$70*(1+'入力'!$B$88)^AD$2+AD$71</f>
        <v/>
      </c>
      <c r="AE78" s="27">
        <f>AE$70*(1+'入力'!$B$88)^AE$2+AE$71</f>
        <v/>
      </c>
      <c r="AF78" s="27">
        <f>AF$70*(1+'入力'!$B$88)^AF$2+AF$71</f>
        <v/>
      </c>
      <c r="AG78" s="27">
        <f>AG$70*(1+'入力'!$B$88)^AG$2+AG$71</f>
        <v/>
      </c>
      <c r="AH78" s="27">
        <f>AH$70*(1+'入力'!$B$88)^AH$2+AH$71</f>
        <v/>
      </c>
      <c r="AI78" s="27">
        <f>AI$70*(1+'入力'!$B$88)^AI$2+AI$71</f>
        <v/>
      </c>
      <c r="AJ78" s="27">
        <f>AJ$70*(1+'入力'!$B$88)^AJ$2+AJ$71</f>
        <v/>
      </c>
      <c r="AK78" s="27">
        <f>AK$70*(1+'入力'!$B$88)^AK$2+AK$71</f>
        <v/>
      </c>
      <c r="AL78" s="27">
        <f>AL$70*(1+'入力'!$B$88)^AL$2+AL$71</f>
        <v/>
      </c>
      <c r="AM78" s="27">
        <f>AM$70*(1+'入力'!$B$88)^AM$2+AM$71</f>
        <v/>
      </c>
      <c r="AN78" s="27">
        <f>AN$70*(1+'入力'!$B$88)^AN$2+AN$71</f>
        <v/>
      </c>
      <c r="AO78" s="27">
        <f>AO$70*(1+'入力'!$B$88)^AO$2+AO$71</f>
        <v/>
      </c>
      <c r="AP78" s="27">
        <f>AP$70*(1+'入力'!$B$88)^AP$2+AP$71</f>
        <v/>
      </c>
      <c r="AQ78" s="27">
        <f>AQ$70*(1+'入力'!$B$88)^AQ$2+AQ$71</f>
        <v/>
      </c>
      <c r="AR78" s="27">
        <f>AR$70*(1+'入力'!$B$88)^AR$2+AR$71</f>
        <v/>
      </c>
      <c r="AS78" s="27">
        <f>AS$70*(1+'入力'!$B$88)^AS$2+AS$71</f>
        <v/>
      </c>
      <c r="AT78" s="27">
        <f>AT$70*(1+'入力'!$B$88)^AT$2+AT$71</f>
        <v/>
      </c>
      <c r="AU78" s="27">
        <f>AU$70*(1+'入力'!$B$88)^AU$2+AU$71</f>
        <v/>
      </c>
      <c r="AV78" s="27">
        <f>AV$70*(1+'入力'!$B$88)^AV$2+AV$71</f>
        <v/>
      </c>
      <c r="AW78" s="27">
        <f>AW$70*(1+'入力'!$B$88)^AW$2+AW$71</f>
        <v/>
      </c>
      <c r="AX78" s="27">
        <f>AX$70*(1+'入力'!$B$88)^AX$2+AX$71</f>
        <v/>
      </c>
      <c r="AY78" s="27">
        <f>AY$70*(1+'入力'!$B$88)^AY$2+AY$71</f>
        <v/>
      </c>
      <c r="AZ78" s="27">
        <f>AZ$70*(1+'入力'!$B$88)^AZ$2+AZ$71</f>
        <v/>
      </c>
      <c r="BA78" s="27">
        <f>BA$70*(1+'入力'!$B$88)^BA$2+BA$71</f>
        <v/>
      </c>
      <c r="BB78" s="27">
        <f>BB$70*(1+'入力'!$B$88)^BB$2+BB$71</f>
        <v/>
      </c>
      <c r="BC78" s="27">
        <f>BC$70*(1+'入力'!$B$88)^BC$2+BC$71</f>
        <v/>
      </c>
      <c r="BD78" s="27">
        <f>BD$70*(1+'入力'!$B$88)^BD$2+BD$71</f>
        <v/>
      </c>
      <c r="BE78" s="27">
        <f>BE$70*(1+'入力'!$B$88)^BE$2+BE$71</f>
        <v/>
      </c>
      <c r="BF78" s="27">
        <f>BF$70*(1+'入力'!$B$88)^BF$2+BF$71</f>
        <v/>
      </c>
      <c r="BG78" s="27">
        <f>BG$70*(1+'入力'!$B$88)^BG$2+BG$71</f>
        <v/>
      </c>
      <c r="BH78" s="27">
        <f>BH$70*(1+'入力'!$B$88)^BH$2+BH$71</f>
        <v/>
      </c>
      <c r="BI78" s="27">
        <f>BI$70*(1+'入力'!$B$88)^BI$2+BI$71</f>
        <v/>
      </c>
      <c r="BJ78" s="27">
        <f>BJ$70*(1+'入力'!$B$88)^BJ$2+BJ$71</f>
        <v/>
      </c>
      <c r="BK78" s="27">
        <f>BK$70*(1+'入力'!$B$88)^BK$2+BK$71</f>
        <v/>
      </c>
      <c r="BL78" s="27">
        <f>BL$70*(1+'入力'!$B$88)^BL$2+BL$71</f>
        <v/>
      </c>
      <c r="BM78" s="27">
        <f>BM$70*(1+'入力'!$B$88)^BM$2+BM$71</f>
        <v/>
      </c>
      <c r="BN78" s="27">
        <f>BN$70*(1+'入力'!$B$88)^BN$2+BN$71</f>
        <v/>
      </c>
      <c r="BO78" s="27">
        <f>BO$70*(1+'入力'!$B$88)^BO$2+BO$71</f>
        <v/>
      </c>
    </row>
    <row r="79">
      <c r="A79" s="5" t="inlineStr">
        <is>
          <t>出るお金 2</t>
        </is>
      </c>
      <c r="B79" s="27">
        <f>B$70*(1+'入力'!$C$88)^B$2+B$71</f>
        <v/>
      </c>
      <c r="C79" s="27">
        <f>C$70*(1+'入力'!$C$88)^C$2+C$71</f>
        <v/>
      </c>
      <c r="D79" s="27">
        <f>D$70*(1+'入力'!$C$88)^D$2+D$71</f>
        <v/>
      </c>
      <c r="E79" s="27">
        <f>E$70*(1+'入力'!$C$88)^E$2+E$71</f>
        <v/>
      </c>
      <c r="F79" s="27">
        <f>F$70*(1+'入力'!$C$88)^F$2+F$71</f>
        <v/>
      </c>
      <c r="G79" s="27">
        <f>G$70*(1+'入力'!$C$88)^G$2+G$71</f>
        <v/>
      </c>
      <c r="H79" s="27">
        <f>H$70*(1+'入力'!$C$88)^H$2+H$71</f>
        <v/>
      </c>
      <c r="I79" s="27">
        <f>I$70*(1+'入力'!$C$88)^I$2+I$71</f>
        <v/>
      </c>
      <c r="J79" s="27">
        <f>J$70*(1+'入力'!$C$88)^J$2+J$71</f>
        <v/>
      </c>
      <c r="K79" s="27">
        <f>K$70*(1+'入力'!$C$88)^K$2+K$71</f>
        <v/>
      </c>
      <c r="L79" s="27">
        <f>L$70*(1+'入力'!$C$88)^L$2+L$71</f>
        <v/>
      </c>
      <c r="M79" s="27">
        <f>M$70*(1+'入力'!$C$88)^M$2+M$71</f>
        <v/>
      </c>
      <c r="N79" s="27">
        <f>N$70*(1+'入力'!$C$88)^N$2+N$71</f>
        <v/>
      </c>
      <c r="O79" s="27">
        <f>O$70*(1+'入力'!$C$88)^O$2+O$71</f>
        <v/>
      </c>
      <c r="P79" s="27">
        <f>P$70*(1+'入力'!$C$88)^P$2+P$71</f>
        <v/>
      </c>
      <c r="Q79" s="27">
        <f>Q$70*(1+'入力'!$C$88)^Q$2+Q$71</f>
        <v/>
      </c>
      <c r="R79" s="27">
        <f>R$70*(1+'入力'!$C$88)^R$2+R$71</f>
        <v/>
      </c>
      <c r="S79" s="27">
        <f>S$70*(1+'入力'!$C$88)^S$2+S$71</f>
        <v/>
      </c>
      <c r="T79" s="27">
        <f>T$70*(1+'入力'!$C$88)^T$2+T$71</f>
        <v/>
      </c>
      <c r="U79" s="27">
        <f>U$70*(1+'入力'!$C$88)^U$2+U$71</f>
        <v/>
      </c>
      <c r="V79" s="27">
        <f>V$70*(1+'入力'!$C$88)^V$2+V$71</f>
        <v/>
      </c>
      <c r="W79" s="27">
        <f>W$70*(1+'入力'!$C$88)^W$2+W$71</f>
        <v/>
      </c>
      <c r="X79" s="27">
        <f>X$70*(1+'入力'!$C$88)^X$2+X$71</f>
        <v/>
      </c>
      <c r="Y79" s="27">
        <f>Y$70*(1+'入力'!$C$88)^Y$2+Y$71</f>
        <v/>
      </c>
      <c r="Z79" s="27">
        <f>Z$70*(1+'入力'!$C$88)^Z$2+Z$71</f>
        <v/>
      </c>
      <c r="AA79" s="27">
        <f>AA$70*(1+'入力'!$C$88)^AA$2+AA$71</f>
        <v/>
      </c>
      <c r="AB79" s="27">
        <f>AB$70*(1+'入力'!$C$88)^AB$2+AB$71</f>
        <v/>
      </c>
      <c r="AC79" s="27">
        <f>AC$70*(1+'入力'!$C$88)^AC$2+AC$71</f>
        <v/>
      </c>
      <c r="AD79" s="27">
        <f>AD$70*(1+'入力'!$C$88)^AD$2+AD$71</f>
        <v/>
      </c>
      <c r="AE79" s="27">
        <f>AE$70*(1+'入力'!$C$88)^AE$2+AE$71</f>
        <v/>
      </c>
      <c r="AF79" s="27">
        <f>AF$70*(1+'入力'!$C$88)^AF$2+AF$71</f>
        <v/>
      </c>
      <c r="AG79" s="27">
        <f>AG$70*(1+'入力'!$C$88)^AG$2+AG$71</f>
        <v/>
      </c>
      <c r="AH79" s="27">
        <f>AH$70*(1+'入力'!$C$88)^AH$2+AH$71</f>
        <v/>
      </c>
      <c r="AI79" s="27">
        <f>AI$70*(1+'入力'!$C$88)^AI$2+AI$71</f>
        <v/>
      </c>
      <c r="AJ79" s="27">
        <f>AJ$70*(1+'入力'!$C$88)^AJ$2+AJ$71</f>
        <v/>
      </c>
      <c r="AK79" s="27">
        <f>AK$70*(1+'入力'!$C$88)^AK$2+AK$71</f>
        <v/>
      </c>
      <c r="AL79" s="27">
        <f>AL$70*(1+'入力'!$C$88)^AL$2+AL$71</f>
        <v/>
      </c>
      <c r="AM79" s="27">
        <f>AM$70*(1+'入力'!$C$88)^AM$2+AM$71</f>
        <v/>
      </c>
      <c r="AN79" s="27">
        <f>AN$70*(1+'入力'!$C$88)^AN$2+AN$71</f>
        <v/>
      </c>
      <c r="AO79" s="27">
        <f>AO$70*(1+'入力'!$C$88)^AO$2+AO$71</f>
        <v/>
      </c>
      <c r="AP79" s="27">
        <f>AP$70*(1+'入力'!$C$88)^AP$2+AP$71</f>
        <v/>
      </c>
      <c r="AQ79" s="27">
        <f>AQ$70*(1+'入力'!$C$88)^AQ$2+AQ$71</f>
        <v/>
      </c>
      <c r="AR79" s="27">
        <f>AR$70*(1+'入力'!$C$88)^AR$2+AR$71</f>
        <v/>
      </c>
      <c r="AS79" s="27">
        <f>AS$70*(1+'入力'!$C$88)^AS$2+AS$71</f>
        <v/>
      </c>
      <c r="AT79" s="27">
        <f>AT$70*(1+'入力'!$C$88)^AT$2+AT$71</f>
        <v/>
      </c>
      <c r="AU79" s="27">
        <f>AU$70*(1+'入力'!$C$88)^AU$2+AU$71</f>
        <v/>
      </c>
      <c r="AV79" s="27">
        <f>AV$70*(1+'入力'!$C$88)^AV$2+AV$71</f>
        <v/>
      </c>
      <c r="AW79" s="27">
        <f>AW$70*(1+'入力'!$C$88)^AW$2+AW$71</f>
        <v/>
      </c>
      <c r="AX79" s="27">
        <f>AX$70*(1+'入力'!$C$88)^AX$2+AX$71</f>
        <v/>
      </c>
      <c r="AY79" s="27">
        <f>AY$70*(1+'入力'!$C$88)^AY$2+AY$71</f>
        <v/>
      </c>
      <c r="AZ79" s="27">
        <f>AZ$70*(1+'入力'!$C$88)^AZ$2+AZ$71</f>
        <v/>
      </c>
      <c r="BA79" s="27">
        <f>BA$70*(1+'入力'!$C$88)^BA$2+BA$71</f>
        <v/>
      </c>
      <c r="BB79" s="27">
        <f>BB$70*(1+'入力'!$C$88)^BB$2+BB$71</f>
        <v/>
      </c>
      <c r="BC79" s="27">
        <f>BC$70*(1+'入力'!$C$88)^BC$2+BC$71</f>
        <v/>
      </c>
      <c r="BD79" s="27">
        <f>BD$70*(1+'入力'!$C$88)^BD$2+BD$71</f>
        <v/>
      </c>
      <c r="BE79" s="27">
        <f>BE$70*(1+'入力'!$C$88)^BE$2+BE$71</f>
        <v/>
      </c>
      <c r="BF79" s="27">
        <f>BF$70*(1+'入力'!$C$88)^BF$2+BF$71</f>
        <v/>
      </c>
      <c r="BG79" s="27">
        <f>BG$70*(1+'入力'!$C$88)^BG$2+BG$71</f>
        <v/>
      </c>
      <c r="BH79" s="27">
        <f>BH$70*(1+'入力'!$C$88)^BH$2+BH$71</f>
        <v/>
      </c>
      <c r="BI79" s="27">
        <f>BI$70*(1+'入力'!$C$88)^BI$2+BI$71</f>
        <v/>
      </c>
      <c r="BJ79" s="27">
        <f>BJ$70*(1+'入力'!$C$88)^BJ$2+BJ$71</f>
        <v/>
      </c>
      <c r="BK79" s="27">
        <f>BK$70*(1+'入力'!$C$88)^BK$2+BK$71</f>
        <v/>
      </c>
      <c r="BL79" s="27">
        <f>BL$70*(1+'入力'!$C$88)^BL$2+BL$71</f>
        <v/>
      </c>
      <c r="BM79" s="27">
        <f>BM$70*(1+'入力'!$C$88)^BM$2+BM$71</f>
        <v/>
      </c>
      <c r="BN79" s="27">
        <f>BN$70*(1+'入力'!$C$88)^BN$2+BN$71</f>
        <v/>
      </c>
      <c r="BO79" s="27">
        <f>BO$70*(1+'入力'!$C$88)^BO$2+BO$71</f>
        <v/>
      </c>
    </row>
    <row r="80">
      <c r="A80" s="5" t="inlineStr">
        <is>
          <t>出るお金 3</t>
        </is>
      </c>
      <c r="B80" s="27">
        <f>B$70*(1+'入力'!$D$88)^B$2+B$71</f>
        <v/>
      </c>
      <c r="C80" s="27">
        <f>C$70*(1+'入力'!$D$88)^C$2+C$71</f>
        <v/>
      </c>
      <c r="D80" s="27">
        <f>D$70*(1+'入力'!$D$88)^D$2+D$71</f>
        <v/>
      </c>
      <c r="E80" s="27">
        <f>E$70*(1+'入力'!$D$88)^E$2+E$71</f>
        <v/>
      </c>
      <c r="F80" s="27">
        <f>F$70*(1+'入力'!$D$88)^F$2+F$71</f>
        <v/>
      </c>
      <c r="G80" s="27">
        <f>G$70*(1+'入力'!$D$88)^G$2+G$71</f>
        <v/>
      </c>
      <c r="H80" s="27">
        <f>H$70*(1+'入力'!$D$88)^H$2+H$71</f>
        <v/>
      </c>
      <c r="I80" s="27">
        <f>I$70*(1+'入力'!$D$88)^I$2+I$71</f>
        <v/>
      </c>
      <c r="J80" s="27">
        <f>J$70*(1+'入力'!$D$88)^J$2+J$71</f>
        <v/>
      </c>
      <c r="K80" s="27">
        <f>K$70*(1+'入力'!$D$88)^K$2+K$71</f>
        <v/>
      </c>
      <c r="L80" s="27">
        <f>L$70*(1+'入力'!$D$88)^L$2+L$71</f>
        <v/>
      </c>
      <c r="M80" s="27">
        <f>M$70*(1+'入力'!$D$88)^M$2+M$71</f>
        <v/>
      </c>
      <c r="N80" s="27">
        <f>N$70*(1+'入力'!$D$88)^N$2+N$71</f>
        <v/>
      </c>
      <c r="O80" s="27">
        <f>O$70*(1+'入力'!$D$88)^O$2+O$71</f>
        <v/>
      </c>
      <c r="P80" s="27">
        <f>P$70*(1+'入力'!$D$88)^P$2+P$71</f>
        <v/>
      </c>
      <c r="Q80" s="27">
        <f>Q$70*(1+'入力'!$D$88)^Q$2+Q$71</f>
        <v/>
      </c>
      <c r="R80" s="27">
        <f>R$70*(1+'入力'!$D$88)^R$2+R$71</f>
        <v/>
      </c>
      <c r="S80" s="27">
        <f>S$70*(1+'入力'!$D$88)^S$2+S$71</f>
        <v/>
      </c>
      <c r="T80" s="27">
        <f>T$70*(1+'入力'!$D$88)^T$2+T$71</f>
        <v/>
      </c>
      <c r="U80" s="27">
        <f>U$70*(1+'入力'!$D$88)^U$2+U$71</f>
        <v/>
      </c>
      <c r="V80" s="27">
        <f>V$70*(1+'入力'!$D$88)^V$2+V$71</f>
        <v/>
      </c>
      <c r="W80" s="27">
        <f>W$70*(1+'入力'!$D$88)^W$2+W$71</f>
        <v/>
      </c>
      <c r="X80" s="27">
        <f>X$70*(1+'入力'!$D$88)^X$2+X$71</f>
        <v/>
      </c>
      <c r="Y80" s="27">
        <f>Y$70*(1+'入力'!$D$88)^Y$2+Y$71</f>
        <v/>
      </c>
      <c r="Z80" s="27">
        <f>Z$70*(1+'入力'!$D$88)^Z$2+Z$71</f>
        <v/>
      </c>
      <c r="AA80" s="27">
        <f>AA$70*(1+'入力'!$D$88)^AA$2+AA$71</f>
        <v/>
      </c>
      <c r="AB80" s="27">
        <f>AB$70*(1+'入力'!$D$88)^AB$2+AB$71</f>
        <v/>
      </c>
      <c r="AC80" s="27">
        <f>AC$70*(1+'入力'!$D$88)^AC$2+AC$71</f>
        <v/>
      </c>
      <c r="AD80" s="27">
        <f>AD$70*(1+'入力'!$D$88)^AD$2+AD$71</f>
        <v/>
      </c>
      <c r="AE80" s="27">
        <f>AE$70*(1+'入力'!$D$88)^AE$2+AE$71</f>
        <v/>
      </c>
      <c r="AF80" s="27">
        <f>AF$70*(1+'入力'!$D$88)^AF$2+AF$71</f>
        <v/>
      </c>
      <c r="AG80" s="27">
        <f>AG$70*(1+'入力'!$D$88)^AG$2+AG$71</f>
        <v/>
      </c>
      <c r="AH80" s="27">
        <f>AH$70*(1+'入力'!$D$88)^AH$2+AH$71</f>
        <v/>
      </c>
      <c r="AI80" s="27">
        <f>AI$70*(1+'入力'!$D$88)^AI$2+AI$71</f>
        <v/>
      </c>
      <c r="AJ80" s="27">
        <f>AJ$70*(1+'入力'!$D$88)^AJ$2+AJ$71</f>
        <v/>
      </c>
      <c r="AK80" s="27">
        <f>AK$70*(1+'入力'!$D$88)^AK$2+AK$71</f>
        <v/>
      </c>
      <c r="AL80" s="27">
        <f>AL$70*(1+'入力'!$D$88)^AL$2+AL$71</f>
        <v/>
      </c>
      <c r="AM80" s="27">
        <f>AM$70*(1+'入力'!$D$88)^AM$2+AM$71</f>
        <v/>
      </c>
      <c r="AN80" s="27">
        <f>AN$70*(1+'入力'!$D$88)^AN$2+AN$71</f>
        <v/>
      </c>
      <c r="AO80" s="27">
        <f>AO$70*(1+'入力'!$D$88)^AO$2+AO$71</f>
        <v/>
      </c>
      <c r="AP80" s="27">
        <f>AP$70*(1+'入力'!$D$88)^AP$2+AP$71</f>
        <v/>
      </c>
      <c r="AQ80" s="27">
        <f>AQ$70*(1+'入力'!$D$88)^AQ$2+AQ$71</f>
        <v/>
      </c>
      <c r="AR80" s="27">
        <f>AR$70*(1+'入力'!$D$88)^AR$2+AR$71</f>
        <v/>
      </c>
      <c r="AS80" s="27">
        <f>AS$70*(1+'入力'!$D$88)^AS$2+AS$71</f>
        <v/>
      </c>
      <c r="AT80" s="27">
        <f>AT$70*(1+'入力'!$D$88)^AT$2+AT$71</f>
        <v/>
      </c>
      <c r="AU80" s="27">
        <f>AU$70*(1+'入力'!$D$88)^AU$2+AU$71</f>
        <v/>
      </c>
      <c r="AV80" s="27">
        <f>AV$70*(1+'入力'!$D$88)^AV$2+AV$71</f>
        <v/>
      </c>
      <c r="AW80" s="27">
        <f>AW$70*(1+'入力'!$D$88)^AW$2+AW$71</f>
        <v/>
      </c>
      <c r="AX80" s="27">
        <f>AX$70*(1+'入力'!$D$88)^AX$2+AX$71</f>
        <v/>
      </c>
      <c r="AY80" s="27">
        <f>AY$70*(1+'入力'!$D$88)^AY$2+AY$71</f>
        <v/>
      </c>
      <c r="AZ80" s="27">
        <f>AZ$70*(1+'入力'!$D$88)^AZ$2+AZ$71</f>
        <v/>
      </c>
      <c r="BA80" s="27">
        <f>BA$70*(1+'入力'!$D$88)^BA$2+BA$71</f>
        <v/>
      </c>
      <c r="BB80" s="27">
        <f>BB$70*(1+'入力'!$D$88)^BB$2+BB$71</f>
        <v/>
      </c>
      <c r="BC80" s="27">
        <f>BC$70*(1+'入力'!$D$88)^BC$2+BC$71</f>
        <v/>
      </c>
      <c r="BD80" s="27">
        <f>BD$70*(1+'入力'!$D$88)^BD$2+BD$71</f>
        <v/>
      </c>
      <c r="BE80" s="27">
        <f>BE$70*(1+'入力'!$D$88)^BE$2+BE$71</f>
        <v/>
      </c>
      <c r="BF80" s="27">
        <f>BF$70*(1+'入力'!$D$88)^BF$2+BF$71</f>
        <v/>
      </c>
      <c r="BG80" s="27">
        <f>BG$70*(1+'入力'!$D$88)^BG$2+BG$71</f>
        <v/>
      </c>
      <c r="BH80" s="27">
        <f>BH$70*(1+'入力'!$D$88)^BH$2+BH$71</f>
        <v/>
      </c>
      <c r="BI80" s="27">
        <f>BI$70*(1+'入力'!$D$88)^BI$2+BI$71</f>
        <v/>
      </c>
      <c r="BJ80" s="27">
        <f>BJ$70*(1+'入力'!$D$88)^BJ$2+BJ$71</f>
        <v/>
      </c>
      <c r="BK80" s="27">
        <f>BK$70*(1+'入力'!$D$88)^BK$2+BK$71</f>
        <v/>
      </c>
      <c r="BL80" s="27">
        <f>BL$70*(1+'入力'!$D$88)^BL$2+BL$71</f>
        <v/>
      </c>
      <c r="BM80" s="27">
        <f>BM$70*(1+'入力'!$D$88)^BM$2+BM$71</f>
        <v/>
      </c>
      <c r="BN80" s="27">
        <f>BN$70*(1+'入力'!$D$88)^BN$2+BN$71</f>
        <v/>
      </c>
      <c r="BO80" s="27">
        <f>BO$70*(1+'入力'!$D$88)^BO$2+BO$71</f>
        <v/>
      </c>
    </row>
    <row r="81">
      <c r="A81" s="5" t="inlineStr">
        <is>
          <t>収支 1</t>
        </is>
      </c>
      <c r="B81" s="26">
        <f>B75-B78</f>
        <v/>
      </c>
      <c r="C81" s="26">
        <f>C75-C78</f>
        <v/>
      </c>
      <c r="D81" s="26">
        <f>D75-D78</f>
        <v/>
      </c>
      <c r="E81" s="26">
        <f>E75-E78</f>
        <v/>
      </c>
      <c r="F81" s="26">
        <f>F75-F78</f>
        <v/>
      </c>
      <c r="G81" s="26">
        <f>G75-G78</f>
        <v/>
      </c>
      <c r="H81" s="26">
        <f>H75-H78</f>
        <v/>
      </c>
      <c r="I81" s="26">
        <f>I75-I78</f>
        <v/>
      </c>
      <c r="J81" s="26">
        <f>J75-J78</f>
        <v/>
      </c>
      <c r="K81" s="26">
        <f>K75-K78</f>
        <v/>
      </c>
      <c r="L81" s="26">
        <f>L75-L78</f>
        <v/>
      </c>
      <c r="M81" s="26">
        <f>M75-M78</f>
        <v/>
      </c>
      <c r="N81" s="26">
        <f>N75-N78</f>
        <v/>
      </c>
      <c r="O81" s="26">
        <f>O75-O78</f>
        <v/>
      </c>
      <c r="P81" s="26">
        <f>P75-P78</f>
        <v/>
      </c>
      <c r="Q81" s="26">
        <f>Q75-Q78</f>
        <v/>
      </c>
      <c r="R81" s="26">
        <f>R75-R78</f>
        <v/>
      </c>
      <c r="S81" s="26">
        <f>S75-S78</f>
        <v/>
      </c>
      <c r="T81" s="26">
        <f>T75-T78</f>
        <v/>
      </c>
      <c r="U81" s="26">
        <f>U75-U78</f>
        <v/>
      </c>
      <c r="V81" s="26">
        <f>V75-V78</f>
        <v/>
      </c>
      <c r="W81" s="26">
        <f>W75-W78</f>
        <v/>
      </c>
      <c r="X81" s="26">
        <f>X75-X78</f>
        <v/>
      </c>
      <c r="Y81" s="26">
        <f>Y75-Y78</f>
        <v/>
      </c>
      <c r="Z81" s="26">
        <f>Z75-Z78</f>
        <v/>
      </c>
      <c r="AA81" s="26">
        <f>AA75-AA78</f>
        <v/>
      </c>
      <c r="AB81" s="26">
        <f>AB75-AB78</f>
        <v/>
      </c>
      <c r="AC81" s="26">
        <f>AC75-AC78</f>
        <v/>
      </c>
      <c r="AD81" s="26">
        <f>AD75-AD78</f>
        <v/>
      </c>
      <c r="AE81" s="26">
        <f>AE75-AE78</f>
        <v/>
      </c>
      <c r="AF81" s="26">
        <f>AF75-AF78</f>
        <v/>
      </c>
      <c r="AG81" s="26">
        <f>AG75-AG78</f>
        <v/>
      </c>
      <c r="AH81" s="26">
        <f>AH75-AH78</f>
        <v/>
      </c>
      <c r="AI81" s="26">
        <f>AI75-AI78</f>
        <v/>
      </c>
      <c r="AJ81" s="26">
        <f>AJ75-AJ78</f>
        <v/>
      </c>
      <c r="AK81" s="26">
        <f>AK75-AK78</f>
        <v/>
      </c>
      <c r="AL81" s="26">
        <f>AL75-AL78</f>
        <v/>
      </c>
      <c r="AM81" s="26">
        <f>AM75-AM78</f>
        <v/>
      </c>
      <c r="AN81" s="26">
        <f>AN75-AN78</f>
        <v/>
      </c>
      <c r="AO81" s="26">
        <f>AO75-AO78</f>
        <v/>
      </c>
      <c r="AP81" s="26">
        <f>AP75-AP78</f>
        <v/>
      </c>
      <c r="AQ81" s="26">
        <f>AQ75-AQ78</f>
        <v/>
      </c>
      <c r="AR81" s="26">
        <f>AR75-AR78</f>
        <v/>
      </c>
      <c r="AS81" s="26">
        <f>AS75-AS78</f>
        <v/>
      </c>
      <c r="AT81" s="26">
        <f>AT75-AT78</f>
        <v/>
      </c>
      <c r="AU81" s="26">
        <f>AU75-AU78</f>
        <v/>
      </c>
      <c r="AV81" s="26">
        <f>AV75-AV78</f>
        <v/>
      </c>
      <c r="AW81" s="26">
        <f>AW75-AW78</f>
        <v/>
      </c>
      <c r="AX81" s="26">
        <f>AX75-AX78</f>
        <v/>
      </c>
      <c r="AY81" s="26">
        <f>AY75-AY78</f>
        <v/>
      </c>
      <c r="AZ81" s="26">
        <f>AZ75-AZ78</f>
        <v/>
      </c>
      <c r="BA81" s="26">
        <f>BA75-BA78</f>
        <v/>
      </c>
      <c r="BB81" s="26">
        <f>BB75-BB78</f>
        <v/>
      </c>
      <c r="BC81" s="26">
        <f>BC75-BC78</f>
        <v/>
      </c>
      <c r="BD81" s="26">
        <f>BD75-BD78</f>
        <v/>
      </c>
      <c r="BE81" s="26">
        <f>BE75-BE78</f>
        <v/>
      </c>
      <c r="BF81" s="26">
        <f>BF75-BF78</f>
        <v/>
      </c>
      <c r="BG81" s="26">
        <f>BG75-BG78</f>
        <v/>
      </c>
      <c r="BH81" s="26">
        <f>BH75-BH78</f>
        <v/>
      </c>
      <c r="BI81" s="26">
        <f>BI75-BI78</f>
        <v/>
      </c>
      <c r="BJ81" s="26">
        <f>BJ75-BJ78</f>
        <v/>
      </c>
      <c r="BK81" s="26">
        <f>BK75-BK78</f>
        <v/>
      </c>
      <c r="BL81" s="26">
        <f>BL75-BL78</f>
        <v/>
      </c>
      <c r="BM81" s="26">
        <f>BM75-BM78</f>
        <v/>
      </c>
      <c r="BN81" s="26">
        <f>BN75-BN78</f>
        <v/>
      </c>
      <c r="BO81" s="26">
        <f>BO75-BO78</f>
        <v/>
      </c>
    </row>
    <row r="82">
      <c r="A82" s="5" t="inlineStr">
        <is>
          <t>収支 2</t>
        </is>
      </c>
      <c r="B82" s="26">
        <f>B76-B79</f>
        <v/>
      </c>
      <c r="C82" s="26">
        <f>C76-C79</f>
        <v/>
      </c>
      <c r="D82" s="26">
        <f>D76-D79</f>
        <v/>
      </c>
      <c r="E82" s="26">
        <f>E76-E79</f>
        <v/>
      </c>
      <c r="F82" s="26">
        <f>F76-F79</f>
        <v/>
      </c>
      <c r="G82" s="26">
        <f>G76-G79</f>
        <v/>
      </c>
      <c r="H82" s="26">
        <f>H76-H79</f>
        <v/>
      </c>
      <c r="I82" s="26">
        <f>I76-I79</f>
        <v/>
      </c>
      <c r="J82" s="26">
        <f>J76-J79</f>
        <v/>
      </c>
      <c r="K82" s="26">
        <f>K76-K79</f>
        <v/>
      </c>
      <c r="L82" s="26">
        <f>L76-L79</f>
        <v/>
      </c>
      <c r="M82" s="26">
        <f>M76-M79</f>
        <v/>
      </c>
      <c r="N82" s="26">
        <f>N76-N79</f>
        <v/>
      </c>
      <c r="O82" s="26">
        <f>O76-O79</f>
        <v/>
      </c>
      <c r="P82" s="26">
        <f>P76-P79</f>
        <v/>
      </c>
      <c r="Q82" s="26">
        <f>Q76-Q79</f>
        <v/>
      </c>
      <c r="R82" s="26">
        <f>R76-R79</f>
        <v/>
      </c>
      <c r="S82" s="26">
        <f>S76-S79</f>
        <v/>
      </c>
      <c r="T82" s="26">
        <f>T76-T79</f>
        <v/>
      </c>
      <c r="U82" s="26">
        <f>U76-U79</f>
        <v/>
      </c>
      <c r="V82" s="26">
        <f>V76-V79</f>
        <v/>
      </c>
      <c r="W82" s="26">
        <f>W76-W79</f>
        <v/>
      </c>
      <c r="X82" s="26">
        <f>X76-X79</f>
        <v/>
      </c>
      <c r="Y82" s="26">
        <f>Y76-Y79</f>
        <v/>
      </c>
      <c r="Z82" s="26">
        <f>Z76-Z79</f>
        <v/>
      </c>
      <c r="AA82" s="26">
        <f>AA76-AA79</f>
        <v/>
      </c>
      <c r="AB82" s="26">
        <f>AB76-AB79</f>
        <v/>
      </c>
      <c r="AC82" s="26">
        <f>AC76-AC79</f>
        <v/>
      </c>
      <c r="AD82" s="26">
        <f>AD76-AD79</f>
        <v/>
      </c>
      <c r="AE82" s="26">
        <f>AE76-AE79</f>
        <v/>
      </c>
      <c r="AF82" s="26">
        <f>AF76-AF79</f>
        <v/>
      </c>
      <c r="AG82" s="26">
        <f>AG76-AG79</f>
        <v/>
      </c>
      <c r="AH82" s="26">
        <f>AH76-AH79</f>
        <v/>
      </c>
      <c r="AI82" s="26">
        <f>AI76-AI79</f>
        <v/>
      </c>
      <c r="AJ82" s="26">
        <f>AJ76-AJ79</f>
        <v/>
      </c>
      <c r="AK82" s="26">
        <f>AK76-AK79</f>
        <v/>
      </c>
      <c r="AL82" s="26">
        <f>AL76-AL79</f>
        <v/>
      </c>
      <c r="AM82" s="26">
        <f>AM76-AM79</f>
        <v/>
      </c>
      <c r="AN82" s="26">
        <f>AN76-AN79</f>
        <v/>
      </c>
      <c r="AO82" s="26">
        <f>AO76-AO79</f>
        <v/>
      </c>
      <c r="AP82" s="26">
        <f>AP76-AP79</f>
        <v/>
      </c>
      <c r="AQ82" s="26">
        <f>AQ76-AQ79</f>
        <v/>
      </c>
      <c r="AR82" s="26">
        <f>AR76-AR79</f>
        <v/>
      </c>
      <c r="AS82" s="26">
        <f>AS76-AS79</f>
        <v/>
      </c>
      <c r="AT82" s="26">
        <f>AT76-AT79</f>
        <v/>
      </c>
      <c r="AU82" s="26">
        <f>AU76-AU79</f>
        <v/>
      </c>
      <c r="AV82" s="26">
        <f>AV76-AV79</f>
        <v/>
      </c>
      <c r="AW82" s="26">
        <f>AW76-AW79</f>
        <v/>
      </c>
      <c r="AX82" s="26">
        <f>AX76-AX79</f>
        <v/>
      </c>
      <c r="AY82" s="26">
        <f>AY76-AY79</f>
        <v/>
      </c>
      <c r="AZ82" s="26">
        <f>AZ76-AZ79</f>
        <v/>
      </c>
      <c r="BA82" s="26">
        <f>BA76-BA79</f>
        <v/>
      </c>
      <c r="BB82" s="26">
        <f>BB76-BB79</f>
        <v/>
      </c>
      <c r="BC82" s="26">
        <f>BC76-BC79</f>
        <v/>
      </c>
      <c r="BD82" s="26">
        <f>BD76-BD79</f>
        <v/>
      </c>
      <c r="BE82" s="26">
        <f>BE76-BE79</f>
        <v/>
      </c>
      <c r="BF82" s="26">
        <f>BF76-BF79</f>
        <v/>
      </c>
      <c r="BG82" s="26">
        <f>BG76-BG79</f>
        <v/>
      </c>
      <c r="BH82" s="26">
        <f>BH76-BH79</f>
        <v/>
      </c>
      <c r="BI82" s="26">
        <f>BI76-BI79</f>
        <v/>
      </c>
      <c r="BJ82" s="26">
        <f>BJ76-BJ79</f>
        <v/>
      </c>
      <c r="BK82" s="26">
        <f>BK76-BK79</f>
        <v/>
      </c>
      <c r="BL82" s="26">
        <f>BL76-BL79</f>
        <v/>
      </c>
      <c r="BM82" s="26">
        <f>BM76-BM79</f>
        <v/>
      </c>
      <c r="BN82" s="26">
        <f>BN76-BN79</f>
        <v/>
      </c>
      <c r="BO82" s="26">
        <f>BO76-BO79</f>
        <v/>
      </c>
    </row>
    <row r="83">
      <c r="A83" s="5" t="inlineStr">
        <is>
          <t>収支 3</t>
        </is>
      </c>
      <c r="B83" s="26">
        <f>B77-B80</f>
        <v/>
      </c>
      <c r="C83" s="26">
        <f>C77-C80</f>
        <v/>
      </c>
      <c r="D83" s="26">
        <f>D77-D80</f>
        <v/>
      </c>
      <c r="E83" s="26">
        <f>E77-E80</f>
        <v/>
      </c>
      <c r="F83" s="26">
        <f>F77-F80</f>
        <v/>
      </c>
      <c r="G83" s="26">
        <f>G77-G80</f>
        <v/>
      </c>
      <c r="H83" s="26">
        <f>H77-H80</f>
        <v/>
      </c>
      <c r="I83" s="26">
        <f>I77-I80</f>
        <v/>
      </c>
      <c r="J83" s="26">
        <f>J77-J80</f>
        <v/>
      </c>
      <c r="K83" s="26">
        <f>K77-K80</f>
        <v/>
      </c>
      <c r="L83" s="26">
        <f>L77-L80</f>
        <v/>
      </c>
      <c r="M83" s="26">
        <f>M77-M80</f>
        <v/>
      </c>
      <c r="N83" s="26">
        <f>N77-N80</f>
        <v/>
      </c>
      <c r="O83" s="26">
        <f>O77-O80</f>
        <v/>
      </c>
      <c r="P83" s="26">
        <f>P77-P80</f>
        <v/>
      </c>
      <c r="Q83" s="26">
        <f>Q77-Q80</f>
        <v/>
      </c>
      <c r="R83" s="26">
        <f>R77-R80</f>
        <v/>
      </c>
      <c r="S83" s="26">
        <f>S77-S80</f>
        <v/>
      </c>
      <c r="T83" s="26">
        <f>T77-T80</f>
        <v/>
      </c>
      <c r="U83" s="26">
        <f>U77-U80</f>
        <v/>
      </c>
      <c r="V83" s="26">
        <f>V77-V80</f>
        <v/>
      </c>
      <c r="W83" s="26">
        <f>W77-W80</f>
        <v/>
      </c>
      <c r="X83" s="26">
        <f>X77-X80</f>
        <v/>
      </c>
      <c r="Y83" s="26">
        <f>Y77-Y80</f>
        <v/>
      </c>
      <c r="Z83" s="26">
        <f>Z77-Z80</f>
        <v/>
      </c>
      <c r="AA83" s="26">
        <f>AA77-AA80</f>
        <v/>
      </c>
      <c r="AB83" s="26">
        <f>AB77-AB80</f>
        <v/>
      </c>
      <c r="AC83" s="26">
        <f>AC77-AC80</f>
        <v/>
      </c>
      <c r="AD83" s="26">
        <f>AD77-AD80</f>
        <v/>
      </c>
      <c r="AE83" s="26">
        <f>AE77-AE80</f>
        <v/>
      </c>
      <c r="AF83" s="26">
        <f>AF77-AF80</f>
        <v/>
      </c>
      <c r="AG83" s="26">
        <f>AG77-AG80</f>
        <v/>
      </c>
      <c r="AH83" s="26">
        <f>AH77-AH80</f>
        <v/>
      </c>
      <c r="AI83" s="26">
        <f>AI77-AI80</f>
        <v/>
      </c>
      <c r="AJ83" s="26">
        <f>AJ77-AJ80</f>
        <v/>
      </c>
      <c r="AK83" s="26">
        <f>AK77-AK80</f>
        <v/>
      </c>
      <c r="AL83" s="26">
        <f>AL77-AL80</f>
        <v/>
      </c>
      <c r="AM83" s="26">
        <f>AM77-AM80</f>
        <v/>
      </c>
      <c r="AN83" s="26">
        <f>AN77-AN80</f>
        <v/>
      </c>
      <c r="AO83" s="26">
        <f>AO77-AO80</f>
        <v/>
      </c>
      <c r="AP83" s="26">
        <f>AP77-AP80</f>
        <v/>
      </c>
      <c r="AQ83" s="26">
        <f>AQ77-AQ80</f>
        <v/>
      </c>
      <c r="AR83" s="26">
        <f>AR77-AR80</f>
        <v/>
      </c>
      <c r="AS83" s="26">
        <f>AS77-AS80</f>
        <v/>
      </c>
      <c r="AT83" s="26">
        <f>AT77-AT80</f>
        <v/>
      </c>
      <c r="AU83" s="26">
        <f>AU77-AU80</f>
        <v/>
      </c>
      <c r="AV83" s="26">
        <f>AV77-AV80</f>
        <v/>
      </c>
      <c r="AW83" s="26">
        <f>AW77-AW80</f>
        <v/>
      </c>
      <c r="AX83" s="26">
        <f>AX77-AX80</f>
        <v/>
      </c>
      <c r="AY83" s="26">
        <f>AY77-AY80</f>
        <v/>
      </c>
      <c r="AZ83" s="26">
        <f>AZ77-AZ80</f>
        <v/>
      </c>
      <c r="BA83" s="26">
        <f>BA77-BA80</f>
        <v/>
      </c>
      <c r="BB83" s="26">
        <f>BB77-BB80</f>
        <v/>
      </c>
      <c r="BC83" s="26">
        <f>BC77-BC80</f>
        <v/>
      </c>
      <c r="BD83" s="26">
        <f>BD77-BD80</f>
        <v/>
      </c>
      <c r="BE83" s="26">
        <f>BE77-BE80</f>
        <v/>
      </c>
      <c r="BF83" s="26">
        <f>BF77-BF80</f>
        <v/>
      </c>
      <c r="BG83" s="26">
        <f>BG77-BG80</f>
        <v/>
      </c>
      <c r="BH83" s="26">
        <f>BH77-BH80</f>
        <v/>
      </c>
      <c r="BI83" s="26">
        <f>BI77-BI80</f>
        <v/>
      </c>
      <c r="BJ83" s="26">
        <f>BJ77-BJ80</f>
        <v/>
      </c>
      <c r="BK83" s="26">
        <f>BK77-BK80</f>
        <v/>
      </c>
      <c r="BL83" s="26">
        <f>BL77-BL80</f>
        <v/>
      </c>
      <c r="BM83" s="26">
        <f>BM77-BM80</f>
        <v/>
      </c>
      <c r="BN83" s="26">
        <f>BN77-BN80</f>
        <v/>
      </c>
      <c r="BO83" s="26">
        <f>BO77-BO80</f>
        <v/>
      </c>
    </row>
    <row r="84">
      <c r="A84" s="5" t="inlineStr">
        <is>
          <t>手元（取り崩す前） 1</t>
        </is>
      </c>
      <c r="B84" s="27">
        <f>'入力'!$B$51+B81-B$72</f>
        <v/>
      </c>
      <c r="C84" s="26">
        <f>B93+C81-C$72</f>
        <v/>
      </c>
      <c r="D84" s="26">
        <f>C93+D81-D$72</f>
        <v/>
      </c>
      <c r="E84" s="26">
        <f>D93+E81-E$72</f>
        <v/>
      </c>
      <c r="F84" s="26">
        <f>E93+F81-F$72</f>
        <v/>
      </c>
      <c r="G84" s="26">
        <f>F93+G81-G$72</f>
        <v/>
      </c>
      <c r="H84" s="26">
        <f>G93+H81-H$72</f>
        <v/>
      </c>
      <c r="I84" s="26">
        <f>H93+I81-I$72</f>
        <v/>
      </c>
      <c r="J84" s="26">
        <f>I93+J81-J$72</f>
        <v/>
      </c>
      <c r="K84" s="26">
        <f>J93+K81-K$72</f>
        <v/>
      </c>
      <c r="L84" s="26">
        <f>K93+L81-L$72</f>
        <v/>
      </c>
      <c r="M84" s="26">
        <f>L93+M81-M$72</f>
        <v/>
      </c>
      <c r="N84" s="26">
        <f>M93+N81-N$72</f>
        <v/>
      </c>
      <c r="O84" s="26">
        <f>N93+O81-O$72</f>
        <v/>
      </c>
      <c r="P84" s="26">
        <f>O93+P81-P$72</f>
        <v/>
      </c>
      <c r="Q84" s="26">
        <f>P93+Q81-Q$72</f>
        <v/>
      </c>
      <c r="R84" s="26">
        <f>Q93+R81-R$72</f>
        <v/>
      </c>
      <c r="S84" s="26">
        <f>R93+S81-S$72</f>
        <v/>
      </c>
      <c r="T84" s="26">
        <f>S93+T81-T$72</f>
        <v/>
      </c>
      <c r="U84" s="26">
        <f>T93+U81-U$72</f>
        <v/>
      </c>
      <c r="V84" s="26">
        <f>U93+V81-V$72</f>
        <v/>
      </c>
      <c r="W84" s="26">
        <f>V93+W81-W$72</f>
        <v/>
      </c>
      <c r="X84" s="26">
        <f>W93+X81-X$72</f>
        <v/>
      </c>
      <c r="Y84" s="26">
        <f>X93+Y81-Y$72</f>
        <v/>
      </c>
      <c r="Z84" s="26">
        <f>Y93+Z81-Z$72</f>
        <v/>
      </c>
      <c r="AA84" s="26">
        <f>Z93+AA81-AA$72</f>
        <v/>
      </c>
      <c r="AB84" s="26">
        <f>AA93+AB81-AB$72</f>
        <v/>
      </c>
      <c r="AC84" s="26">
        <f>AB93+AC81-AC$72</f>
        <v/>
      </c>
      <c r="AD84" s="26">
        <f>AC93+AD81-AD$72</f>
        <v/>
      </c>
      <c r="AE84" s="26">
        <f>AD93+AE81-AE$72</f>
        <v/>
      </c>
      <c r="AF84" s="26">
        <f>AE93+AF81-AF$72</f>
        <v/>
      </c>
      <c r="AG84" s="26">
        <f>AF93+AG81-AG$72</f>
        <v/>
      </c>
      <c r="AH84" s="26">
        <f>AG93+AH81-AH$72</f>
        <v/>
      </c>
      <c r="AI84" s="26">
        <f>AH93+AI81-AI$72</f>
        <v/>
      </c>
      <c r="AJ84" s="26">
        <f>AI93+AJ81-AJ$72</f>
        <v/>
      </c>
      <c r="AK84" s="26">
        <f>AJ93+AK81-AK$72</f>
        <v/>
      </c>
      <c r="AL84" s="26">
        <f>AK93+AL81-AL$72</f>
        <v/>
      </c>
      <c r="AM84" s="26">
        <f>AL93+AM81-AM$72</f>
        <v/>
      </c>
      <c r="AN84" s="26">
        <f>AM93+AN81-AN$72</f>
        <v/>
      </c>
      <c r="AO84" s="26">
        <f>AN93+AO81-AO$72</f>
        <v/>
      </c>
      <c r="AP84" s="26">
        <f>AO93+AP81-AP$72</f>
        <v/>
      </c>
      <c r="AQ84" s="26">
        <f>AP93+AQ81-AQ$72</f>
        <v/>
      </c>
      <c r="AR84" s="26">
        <f>AQ93+AR81-AR$72</f>
        <v/>
      </c>
      <c r="AS84" s="26">
        <f>AR93+AS81-AS$72</f>
        <v/>
      </c>
      <c r="AT84" s="26">
        <f>AS93+AT81-AT$72</f>
        <v/>
      </c>
      <c r="AU84" s="26">
        <f>AT93+AU81-AU$72</f>
        <v/>
      </c>
      <c r="AV84" s="26">
        <f>AU93+AV81-AV$72</f>
        <v/>
      </c>
      <c r="AW84" s="26">
        <f>AV93+AW81-AW$72</f>
        <v/>
      </c>
      <c r="AX84" s="26">
        <f>AW93+AX81-AX$72</f>
        <v/>
      </c>
      <c r="AY84" s="26">
        <f>AX93+AY81-AY$72</f>
        <v/>
      </c>
      <c r="AZ84" s="26">
        <f>AY93+AZ81-AZ$72</f>
        <v/>
      </c>
      <c r="BA84" s="26">
        <f>AZ93+BA81-BA$72</f>
        <v/>
      </c>
      <c r="BB84" s="26">
        <f>BA93+BB81-BB$72</f>
        <v/>
      </c>
      <c r="BC84" s="26">
        <f>BB93+BC81-BC$72</f>
        <v/>
      </c>
      <c r="BD84" s="26">
        <f>BC93+BD81-BD$72</f>
        <v/>
      </c>
      <c r="BE84" s="26">
        <f>BD93+BE81-BE$72</f>
        <v/>
      </c>
      <c r="BF84" s="26">
        <f>BE93+BF81-BF$72</f>
        <v/>
      </c>
      <c r="BG84" s="26">
        <f>BF93+BG81-BG$72</f>
        <v/>
      </c>
      <c r="BH84" s="26">
        <f>BG93+BH81-BH$72</f>
        <v/>
      </c>
      <c r="BI84" s="26">
        <f>BH93+BI81-BI$72</f>
        <v/>
      </c>
      <c r="BJ84" s="26">
        <f>BI93+BJ81-BJ$72</f>
        <v/>
      </c>
      <c r="BK84" s="26">
        <f>BJ93+BK81-BK$72</f>
        <v/>
      </c>
      <c r="BL84" s="26">
        <f>BK93+BL81-BL$72</f>
        <v/>
      </c>
      <c r="BM84" s="26">
        <f>BL93+BM81-BM$72</f>
        <v/>
      </c>
      <c r="BN84" s="26">
        <f>BM93+BN81-BN$72</f>
        <v/>
      </c>
      <c r="BO84" s="26">
        <f>BN93+BO81-BO$72</f>
        <v/>
      </c>
    </row>
    <row r="85">
      <c r="A85" s="5" t="inlineStr">
        <is>
          <t>手元（取り崩す前） 2</t>
        </is>
      </c>
      <c r="B85" s="27">
        <f>'入力'!$B$51+B82-B$72</f>
        <v/>
      </c>
      <c r="C85" s="26">
        <f>B94+C82-C$72</f>
        <v/>
      </c>
      <c r="D85" s="26">
        <f>C94+D82-D$72</f>
        <v/>
      </c>
      <c r="E85" s="26">
        <f>D94+E82-E$72</f>
        <v/>
      </c>
      <c r="F85" s="26">
        <f>E94+F82-F$72</f>
        <v/>
      </c>
      <c r="G85" s="26">
        <f>F94+G82-G$72</f>
        <v/>
      </c>
      <c r="H85" s="26">
        <f>G94+H82-H$72</f>
        <v/>
      </c>
      <c r="I85" s="26">
        <f>H94+I82-I$72</f>
        <v/>
      </c>
      <c r="J85" s="26">
        <f>I94+J82-J$72</f>
        <v/>
      </c>
      <c r="K85" s="26">
        <f>J94+K82-K$72</f>
        <v/>
      </c>
      <c r="L85" s="26">
        <f>K94+L82-L$72</f>
        <v/>
      </c>
      <c r="M85" s="26">
        <f>L94+M82-M$72</f>
        <v/>
      </c>
      <c r="N85" s="26">
        <f>M94+N82-N$72</f>
        <v/>
      </c>
      <c r="O85" s="26">
        <f>N94+O82-O$72</f>
        <v/>
      </c>
      <c r="P85" s="26">
        <f>O94+P82-P$72</f>
        <v/>
      </c>
      <c r="Q85" s="26">
        <f>P94+Q82-Q$72</f>
        <v/>
      </c>
      <c r="R85" s="26">
        <f>Q94+R82-R$72</f>
        <v/>
      </c>
      <c r="S85" s="26">
        <f>R94+S82-S$72</f>
        <v/>
      </c>
      <c r="T85" s="26">
        <f>S94+T82-T$72</f>
        <v/>
      </c>
      <c r="U85" s="26">
        <f>T94+U82-U$72</f>
        <v/>
      </c>
      <c r="V85" s="26">
        <f>U94+V82-V$72</f>
        <v/>
      </c>
      <c r="W85" s="26">
        <f>V94+W82-W$72</f>
        <v/>
      </c>
      <c r="X85" s="26">
        <f>W94+X82-X$72</f>
        <v/>
      </c>
      <c r="Y85" s="26">
        <f>X94+Y82-Y$72</f>
        <v/>
      </c>
      <c r="Z85" s="26">
        <f>Y94+Z82-Z$72</f>
        <v/>
      </c>
      <c r="AA85" s="26">
        <f>Z94+AA82-AA$72</f>
        <v/>
      </c>
      <c r="AB85" s="26">
        <f>AA94+AB82-AB$72</f>
        <v/>
      </c>
      <c r="AC85" s="26">
        <f>AB94+AC82-AC$72</f>
        <v/>
      </c>
      <c r="AD85" s="26">
        <f>AC94+AD82-AD$72</f>
        <v/>
      </c>
      <c r="AE85" s="26">
        <f>AD94+AE82-AE$72</f>
        <v/>
      </c>
      <c r="AF85" s="26">
        <f>AE94+AF82-AF$72</f>
        <v/>
      </c>
      <c r="AG85" s="26">
        <f>AF94+AG82-AG$72</f>
        <v/>
      </c>
      <c r="AH85" s="26">
        <f>AG94+AH82-AH$72</f>
        <v/>
      </c>
      <c r="AI85" s="26">
        <f>AH94+AI82-AI$72</f>
        <v/>
      </c>
      <c r="AJ85" s="26">
        <f>AI94+AJ82-AJ$72</f>
        <v/>
      </c>
      <c r="AK85" s="26">
        <f>AJ94+AK82-AK$72</f>
        <v/>
      </c>
      <c r="AL85" s="26">
        <f>AK94+AL82-AL$72</f>
        <v/>
      </c>
      <c r="AM85" s="26">
        <f>AL94+AM82-AM$72</f>
        <v/>
      </c>
      <c r="AN85" s="26">
        <f>AM94+AN82-AN$72</f>
        <v/>
      </c>
      <c r="AO85" s="26">
        <f>AN94+AO82-AO$72</f>
        <v/>
      </c>
      <c r="AP85" s="26">
        <f>AO94+AP82-AP$72</f>
        <v/>
      </c>
      <c r="AQ85" s="26">
        <f>AP94+AQ82-AQ$72</f>
        <v/>
      </c>
      <c r="AR85" s="26">
        <f>AQ94+AR82-AR$72</f>
        <v/>
      </c>
      <c r="AS85" s="26">
        <f>AR94+AS82-AS$72</f>
        <v/>
      </c>
      <c r="AT85" s="26">
        <f>AS94+AT82-AT$72</f>
        <v/>
      </c>
      <c r="AU85" s="26">
        <f>AT94+AU82-AU$72</f>
        <v/>
      </c>
      <c r="AV85" s="26">
        <f>AU94+AV82-AV$72</f>
        <v/>
      </c>
      <c r="AW85" s="26">
        <f>AV94+AW82-AW$72</f>
        <v/>
      </c>
      <c r="AX85" s="26">
        <f>AW94+AX82-AX$72</f>
        <v/>
      </c>
      <c r="AY85" s="26">
        <f>AX94+AY82-AY$72</f>
        <v/>
      </c>
      <c r="AZ85" s="26">
        <f>AY94+AZ82-AZ$72</f>
        <v/>
      </c>
      <c r="BA85" s="26">
        <f>AZ94+BA82-BA$72</f>
        <v/>
      </c>
      <c r="BB85" s="26">
        <f>BA94+BB82-BB$72</f>
        <v/>
      </c>
      <c r="BC85" s="26">
        <f>BB94+BC82-BC$72</f>
        <v/>
      </c>
      <c r="BD85" s="26">
        <f>BC94+BD82-BD$72</f>
        <v/>
      </c>
      <c r="BE85" s="26">
        <f>BD94+BE82-BE$72</f>
        <v/>
      </c>
      <c r="BF85" s="26">
        <f>BE94+BF82-BF$72</f>
        <v/>
      </c>
      <c r="BG85" s="26">
        <f>BF94+BG82-BG$72</f>
        <v/>
      </c>
      <c r="BH85" s="26">
        <f>BG94+BH82-BH$72</f>
        <v/>
      </c>
      <c r="BI85" s="26">
        <f>BH94+BI82-BI$72</f>
        <v/>
      </c>
      <c r="BJ85" s="26">
        <f>BI94+BJ82-BJ$72</f>
        <v/>
      </c>
      <c r="BK85" s="26">
        <f>BJ94+BK82-BK$72</f>
        <v/>
      </c>
      <c r="BL85" s="26">
        <f>BK94+BL82-BL$72</f>
        <v/>
      </c>
      <c r="BM85" s="26">
        <f>BL94+BM82-BM$72</f>
        <v/>
      </c>
      <c r="BN85" s="26">
        <f>BM94+BN82-BN$72</f>
        <v/>
      </c>
      <c r="BO85" s="26">
        <f>BN94+BO82-BO$72</f>
        <v/>
      </c>
    </row>
    <row r="86">
      <c r="A86" s="5" t="inlineStr">
        <is>
          <t>手元（取り崩す前） 3</t>
        </is>
      </c>
      <c r="B86" s="27">
        <f>'入力'!$B$51+B83-B$72</f>
        <v/>
      </c>
      <c r="C86" s="26">
        <f>B95+C83-C$72</f>
        <v/>
      </c>
      <c r="D86" s="26">
        <f>C95+D83-D$72</f>
        <v/>
      </c>
      <c r="E86" s="26">
        <f>D95+E83-E$72</f>
        <v/>
      </c>
      <c r="F86" s="26">
        <f>E95+F83-F$72</f>
        <v/>
      </c>
      <c r="G86" s="26">
        <f>F95+G83-G$72</f>
        <v/>
      </c>
      <c r="H86" s="26">
        <f>G95+H83-H$72</f>
        <v/>
      </c>
      <c r="I86" s="26">
        <f>H95+I83-I$72</f>
        <v/>
      </c>
      <c r="J86" s="26">
        <f>I95+J83-J$72</f>
        <v/>
      </c>
      <c r="K86" s="26">
        <f>J95+K83-K$72</f>
        <v/>
      </c>
      <c r="L86" s="26">
        <f>K95+L83-L$72</f>
        <v/>
      </c>
      <c r="M86" s="26">
        <f>L95+M83-M$72</f>
        <v/>
      </c>
      <c r="N86" s="26">
        <f>M95+N83-N$72</f>
        <v/>
      </c>
      <c r="O86" s="26">
        <f>N95+O83-O$72</f>
        <v/>
      </c>
      <c r="P86" s="26">
        <f>O95+P83-P$72</f>
        <v/>
      </c>
      <c r="Q86" s="26">
        <f>P95+Q83-Q$72</f>
        <v/>
      </c>
      <c r="R86" s="26">
        <f>Q95+R83-R$72</f>
        <v/>
      </c>
      <c r="S86" s="26">
        <f>R95+S83-S$72</f>
        <v/>
      </c>
      <c r="T86" s="26">
        <f>S95+T83-T$72</f>
        <v/>
      </c>
      <c r="U86" s="26">
        <f>T95+U83-U$72</f>
        <v/>
      </c>
      <c r="V86" s="26">
        <f>U95+V83-V$72</f>
        <v/>
      </c>
      <c r="W86" s="26">
        <f>V95+W83-W$72</f>
        <v/>
      </c>
      <c r="X86" s="26">
        <f>W95+X83-X$72</f>
        <v/>
      </c>
      <c r="Y86" s="26">
        <f>X95+Y83-Y$72</f>
        <v/>
      </c>
      <c r="Z86" s="26">
        <f>Y95+Z83-Z$72</f>
        <v/>
      </c>
      <c r="AA86" s="26">
        <f>Z95+AA83-AA$72</f>
        <v/>
      </c>
      <c r="AB86" s="26">
        <f>AA95+AB83-AB$72</f>
        <v/>
      </c>
      <c r="AC86" s="26">
        <f>AB95+AC83-AC$72</f>
        <v/>
      </c>
      <c r="AD86" s="26">
        <f>AC95+AD83-AD$72</f>
        <v/>
      </c>
      <c r="AE86" s="26">
        <f>AD95+AE83-AE$72</f>
        <v/>
      </c>
      <c r="AF86" s="26">
        <f>AE95+AF83-AF$72</f>
        <v/>
      </c>
      <c r="AG86" s="26">
        <f>AF95+AG83-AG$72</f>
        <v/>
      </c>
      <c r="AH86" s="26">
        <f>AG95+AH83-AH$72</f>
        <v/>
      </c>
      <c r="AI86" s="26">
        <f>AH95+AI83-AI$72</f>
        <v/>
      </c>
      <c r="AJ86" s="26">
        <f>AI95+AJ83-AJ$72</f>
        <v/>
      </c>
      <c r="AK86" s="26">
        <f>AJ95+AK83-AK$72</f>
        <v/>
      </c>
      <c r="AL86" s="26">
        <f>AK95+AL83-AL$72</f>
        <v/>
      </c>
      <c r="AM86" s="26">
        <f>AL95+AM83-AM$72</f>
        <v/>
      </c>
      <c r="AN86" s="26">
        <f>AM95+AN83-AN$72</f>
        <v/>
      </c>
      <c r="AO86" s="26">
        <f>AN95+AO83-AO$72</f>
        <v/>
      </c>
      <c r="AP86" s="26">
        <f>AO95+AP83-AP$72</f>
        <v/>
      </c>
      <c r="AQ86" s="26">
        <f>AP95+AQ83-AQ$72</f>
        <v/>
      </c>
      <c r="AR86" s="26">
        <f>AQ95+AR83-AR$72</f>
        <v/>
      </c>
      <c r="AS86" s="26">
        <f>AR95+AS83-AS$72</f>
        <v/>
      </c>
      <c r="AT86" s="26">
        <f>AS95+AT83-AT$72</f>
        <v/>
      </c>
      <c r="AU86" s="26">
        <f>AT95+AU83-AU$72</f>
        <v/>
      </c>
      <c r="AV86" s="26">
        <f>AU95+AV83-AV$72</f>
        <v/>
      </c>
      <c r="AW86" s="26">
        <f>AV95+AW83-AW$72</f>
        <v/>
      </c>
      <c r="AX86" s="26">
        <f>AW95+AX83-AX$72</f>
        <v/>
      </c>
      <c r="AY86" s="26">
        <f>AX95+AY83-AY$72</f>
        <v/>
      </c>
      <c r="AZ86" s="26">
        <f>AY95+AZ83-AZ$72</f>
        <v/>
      </c>
      <c r="BA86" s="26">
        <f>AZ95+BA83-BA$72</f>
        <v/>
      </c>
      <c r="BB86" s="26">
        <f>BA95+BB83-BB$72</f>
        <v/>
      </c>
      <c r="BC86" s="26">
        <f>BB95+BC83-BC$72</f>
        <v/>
      </c>
      <c r="BD86" s="26">
        <f>BC95+BD83-BD$72</f>
        <v/>
      </c>
      <c r="BE86" s="26">
        <f>BD95+BE83-BE$72</f>
        <v/>
      </c>
      <c r="BF86" s="26">
        <f>BE95+BF83-BF$72</f>
        <v/>
      </c>
      <c r="BG86" s="26">
        <f>BF95+BG83-BG$72</f>
        <v/>
      </c>
      <c r="BH86" s="26">
        <f>BG95+BH83-BH$72</f>
        <v/>
      </c>
      <c r="BI86" s="26">
        <f>BH95+BI83-BI$72</f>
        <v/>
      </c>
      <c r="BJ86" s="26">
        <f>BI95+BJ83-BJ$72</f>
        <v/>
      </c>
      <c r="BK86" s="26">
        <f>BJ95+BK83-BK$72</f>
        <v/>
      </c>
      <c r="BL86" s="26">
        <f>BK95+BL83-BL$72</f>
        <v/>
      </c>
      <c r="BM86" s="26">
        <f>BL95+BM83-BM$72</f>
        <v/>
      </c>
      <c r="BN86" s="26">
        <f>BM95+BN83-BN$72</f>
        <v/>
      </c>
      <c r="BO86" s="26">
        <f>BN95+BO83-BO$72</f>
        <v/>
      </c>
    </row>
    <row r="87">
      <c r="A87" s="5" t="inlineStr">
        <is>
          <t>投資（取り崩す前） 1</t>
        </is>
      </c>
      <c r="B87" s="27">
        <f>'入力'!$B$52*(1+'入力'!$B$87)+B$72</f>
        <v/>
      </c>
      <c r="C87" s="27">
        <f>B96*(1+'入力'!$B$87)+C$72</f>
        <v/>
      </c>
      <c r="D87" s="27">
        <f>C96*(1+'入力'!$B$87)+D$72</f>
        <v/>
      </c>
      <c r="E87" s="27">
        <f>D96*(1+'入力'!$B$87)+E$72</f>
        <v/>
      </c>
      <c r="F87" s="27">
        <f>E96*(1+'入力'!$B$87)+F$72</f>
        <v/>
      </c>
      <c r="G87" s="27">
        <f>F96*(1+'入力'!$B$87)+G$72</f>
        <v/>
      </c>
      <c r="H87" s="27">
        <f>G96*(1+'入力'!$B$87)+H$72</f>
        <v/>
      </c>
      <c r="I87" s="27">
        <f>H96*(1+'入力'!$B$87)+I$72</f>
        <v/>
      </c>
      <c r="J87" s="27">
        <f>I96*(1+'入力'!$B$87)+J$72</f>
        <v/>
      </c>
      <c r="K87" s="27">
        <f>J96*(1+'入力'!$B$87)+K$72</f>
        <v/>
      </c>
      <c r="L87" s="27">
        <f>K96*(1+'入力'!$B$87)+L$72</f>
        <v/>
      </c>
      <c r="M87" s="27">
        <f>L96*(1+'入力'!$B$87)+M$72</f>
        <v/>
      </c>
      <c r="N87" s="27">
        <f>M96*(1+'入力'!$B$87)+N$72</f>
        <v/>
      </c>
      <c r="O87" s="27">
        <f>N96*(1+'入力'!$B$87)+O$72</f>
        <v/>
      </c>
      <c r="P87" s="27">
        <f>O96*(1+'入力'!$B$87)+P$72</f>
        <v/>
      </c>
      <c r="Q87" s="27">
        <f>P96*(1+'入力'!$B$87)+Q$72</f>
        <v/>
      </c>
      <c r="R87" s="27">
        <f>Q96*(1+'入力'!$B$87)+R$72</f>
        <v/>
      </c>
      <c r="S87" s="27">
        <f>R96*(1+'入力'!$B$87)+S$72</f>
        <v/>
      </c>
      <c r="T87" s="27">
        <f>S96*(1+'入力'!$B$87)+T$72</f>
        <v/>
      </c>
      <c r="U87" s="27">
        <f>T96*(1+'入力'!$B$87)+U$72</f>
        <v/>
      </c>
      <c r="V87" s="27">
        <f>U96*(1+'入力'!$B$87)+V$72</f>
        <v/>
      </c>
      <c r="W87" s="27">
        <f>V96*(1+'入力'!$B$87)+W$72</f>
        <v/>
      </c>
      <c r="X87" s="27">
        <f>W96*(1+'入力'!$B$87)+X$72</f>
        <v/>
      </c>
      <c r="Y87" s="27">
        <f>X96*(1+'入力'!$B$87)+Y$72</f>
        <v/>
      </c>
      <c r="Z87" s="27">
        <f>Y96*(1+'入力'!$B$87)+Z$72</f>
        <v/>
      </c>
      <c r="AA87" s="27">
        <f>Z96*(1+'入力'!$B$87)+AA$72</f>
        <v/>
      </c>
      <c r="AB87" s="27">
        <f>AA96*(1+'入力'!$B$87)+AB$72</f>
        <v/>
      </c>
      <c r="AC87" s="27">
        <f>AB96*(1+'入力'!$B$87)+AC$72</f>
        <v/>
      </c>
      <c r="AD87" s="27">
        <f>AC96*(1+'入力'!$B$87)+AD$72</f>
        <v/>
      </c>
      <c r="AE87" s="27">
        <f>AD96*(1+'入力'!$B$87)+AE$72</f>
        <v/>
      </c>
      <c r="AF87" s="27">
        <f>AE96*(1+'入力'!$B$87)+AF$72</f>
        <v/>
      </c>
      <c r="AG87" s="27">
        <f>AF96*(1+'入力'!$B$87)+AG$72</f>
        <v/>
      </c>
      <c r="AH87" s="27">
        <f>AG96*(1+'入力'!$B$87)+AH$72</f>
        <v/>
      </c>
      <c r="AI87" s="27">
        <f>AH96*(1+'入力'!$B$87)+AI$72</f>
        <v/>
      </c>
      <c r="AJ87" s="27">
        <f>AI96*(1+'入力'!$B$87)+AJ$72</f>
        <v/>
      </c>
      <c r="AK87" s="27">
        <f>AJ96*(1+'入力'!$B$87)+AK$72</f>
        <v/>
      </c>
      <c r="AL87" s="27">
        <f>AK96*(1+'入力'!$B$87)+AL$72</f>
        <v/>
      </c>
      <c r="AM87" s="27">
        <f>AL96*(1+'入力'!$B$87)+AM$72</f>
        <v/>
      </c>
      <c r="AN87" s="27">
        <f>AM96*(1+'入力'!$B$87)+AN$72</f>
        <v/>
      </c>
      <c r="AO87" s="27">
        <f>AN96*(1+'入力'!$B$87)+AO$72</f>
        <v/>
      </c>
      <c r="AP87" s="27">
        <f>AO96*(1+'入力'!$B$87)+AP$72</f>
        <v/>
      </c>
      <c r="AQ87" s="27">
        <f>AP96*(1+'入力'!$B$87)+AQ$72</f>
        <v/>
      </c>
      <c r="AR87" s="27">
        <f>AQ96*(1+'入力'!$B$87)+AR$72</f>
        <v/>
      </c>
      <c r="AS87" s="27">
        <f>AR96*(1+'入力'!$B$87)+AS$72</f>
        <v/>
      </c>
      <c r="AT87" s="27">
        <f>AS96*(1+'入力'!$B$87)+AT$72</f>
        <v/>
      </c>
      <c r="AU87" s="27">
        <f>AT96*(1+'入力'!$B$87)+AU$72</f>
        <v/>
      </c>
      <c r="AV87" s="27">
        <f>AU96*(1+'入力'!$B$87)+AV$72</f>
        <v/>
      </c>
      <c r="AW87" s="27">
        <f>AV96*(1+'入力'!$B$87)+AW$72</f>
        <v/>
      </c>
      <c r="AX87" s="27">
        <f>AW96*(1+'入力'!$B$87)+AX$72</f>
        <v/>
      </c>
      <c r="AY87" s="27">
        <f>AX96*(1+'入力'!$B$87)+AY$72</f>
        <v/>
      </c>
      <c r="AZ87" s="27">
        <f>AY96*(1+'入力'!$B$87)+AZ$72</f>
        <v/>
      </c>
      <c r="BA87" s="27">
        <f>AZ96*(1+'入力'!$B$87)+BA$72</f>
        <v/>
      </c>
      <c r="BB87" s="27">
        <f>BA96*(1+'入力'!$B$87)+BB$72</f>
        <v/>
      </c>
      <c r="BC87" s="27">
        <f>BB96*(1+'入力'!$B$87)+BC$72</f>
        <v/>
      </c>
      <c r="BD87" s="27">
        <f>BC96*(1+'入力'!$B$87)+BD$72</f>
        <v/>
      </c>
      <c r="BE87" s="27">
        <f>BD96*(1+'入力'!$B$87)+BE$72</f>
        <v/>
      </c>
      <c r="BF87" s="27">
        <f>BE96*(1+'入力'!$B$87)+BF$72</f>
        <v/>
      </c>
      <c r="BG87" s="27">
        <f>BF96*(1+'入力'!$B$87)+BG$72</f>
        <v/>
      </c>
      <c r="BH87" s="27">
        <f>BG96*(1+'入力'!$B$87)+BH$72</f>
        <v/>
      </c>
      <c r="BI87" s="27">
        <f>BH96*(1+'入力'!$B$87)+BI$72</f>
        <v/>
      </c>
      <c r="BJ87" s="27">
        <f>BI96*(1+'入力'!$B$87)+BJ$72</f>
        <v/>
      </c>
      <c r="BK87" s="27">
        <f>BJ96*(1+'入力'!$B$87)+BK$72</f>
        <v/>
      </c>
      <c r="BL87" s="27">
        <f>BK96*(1+'入力'!$B$87)+BL$72</f>
        <v/>
      </c>
      <c r="BM87" s="27">
        <f>BL96*(1+'入力'!$B$87)+BM$72</f>
        <v/>
      </c>
      <c r="BN87" s="27">
        <f>BM96*(1+'入力'!$B$87)+BN$72</f>
        <v/>
      </c>
      <c r="BO87" s="27">
        <f>BN96*(1+'入力'!$B$87)+BO$72</f>
        <v/>
      </c>
    </row>
    <row r="88">
      <c r="A88" s="5" t="inlineStr">
        <is>
          <t>投資（取り崩す前） 2</t>
        </is>
      </c>
      <c r="B88" s="27">
        <f>'入力'!$B$52*(1+'入力'!$C$87)+B$72</f>
        <v/>
      </c>
      <c r="C88" s="27">
        <f>B97*(1+'入力'!$C$87)+C$72</f>
        <v/>
      </c>
      <c r="D88" s="27">
        <f>C97*(1+'入力'!$C$87)+D$72</f>
        <v/>
      </c>
      <c r="E88" s="27">
        <f>D97*(1+'入力'!$C$87)+E$72</f>
        <v/>
      </c>
      <c r="F88" s="27">
        <f>E97*(1+'入力'!$C$87)+F$72</f>
        <v/>
      </c>
      <c r="G88" s="27">
        <f>F97*(1+'入力'!$C$87)+G$72</f>
        <v/>
      </c>
      <c r="H88" s="27">
        <f>G97*(1+'入力'!$C$87)+H$72</f>
        <v/>
      </c>
      <c r="I88" s="27">
        <f>H97*(1+'入力'!$C$87)+I$72</f>
        <v/>
      </c>
      <c r="J88" s="27">
        <f>I97*(1+'入力'!$C$87)+J$72</f>
        <v/>
      </c>
      <c r="K88" s="27">
        <f>J97*(1+'入力'!$C$87)+K$72</f>
        <v/>
      </c>
      <c r="L88" s="27">
        <f>K97*(1+'入力'!$C$87)+L$72</f>
        <v/>
      </c>
      <c r="M88" s="27">
        <f>L97*(1+'入力'!$C$87)+M$72</f>
        <v/>
      </c>
      <c r="N88" s="27">
        <f>M97*(1+'入力'!$C$87)+N$72</f>
        <v/>
      </c>
      <c r="O88" s="27">
        <f>N97*(1+'入力'!$C$87)+O$72</f>
        <v/>
      </c>
      <c r="P88" s="27">
        <f>O97*(1+'入力'!$C$87)+P$72</f>
        <v/>
      </c>
      <c r="Q88" s="27">
        <f>P97*(1+'入力'!$C$87)+Q$72</f>
        <v/>
      </c>
      <c r="R88" s="27">
        <f>Q97*(1+'入力'!$C$87)+R$72</f>
        <v/>
      </c>
      <c r="S88" s="27">
        <f>R97*(1+'入力'!$C$87)+S$72</f>
        <v/>
      </c>
      <c r="T88" s="27">
        <f>S97*(1+'入力'!$C$87)+T$72</f>
        <v/>
      </c>
      <c r="U88" s="27">
        <f>T97*(1+'入力'!$C$87)+U$72</f>
        <v/>
      </c>
      <c r="V88" s="27">
        <f>U97*(1+'入力'!$C$87)+V$72</f>
        <v/>
      </c>
      <c r="W88" s="27">
        <f>V97*(1+'入力'!$C$87)+W$72</f>
        <v/>
      </c>
      <c r="X88" s="27">
        <f>W97*(1+'入力'!$C$87)+X$72</f>
        <v/>
      </c>
      <c r="Y88" s="27">
        <f>X97*(1+'入力'!$C$87)+Y$72</f>
        <v/>
      </c>
      <c r="Z88" s="27">
        <f>Y97*(1+'入力'!$C$87)+Z$72</f>
        <v/>
      </c>
      <c r="AA88" s="27">
        <f>Z97*(1+'入力'!$C$87)+AA$72</f>
        <v/>
      </c>
      <c r="AB88" s="27">
        <f>AA97*(1+'入力'!$C$87)+AB$72</f>
        <v/>
      </c>
      <c r="AC88" s="27">
        <f>AB97*(1+'入力'!$C$87)+AC$72</f>
        <v/>
      </c>
      <c r="AD88" s="27">
        <f>AC97*(1+'入力'!$C$87)+AD$72</f>
        <v/>
      </c>
      <c r="AE88" s="27">
        <f>AD97*(1+'入力'!$C$87)+AE$72</f>
        <v/>
      </c>
      <c r="AF88" s="27">
        <f>AE97*(1+'入力'!$C$87)+AF$72</f>
        <v/>
      </c>
      <c r="AG88" s="27">
        <f>AF97*(1+'入力'!$C$87)+AG$72</f>
        <v/>
      </c>
      <c r="AH88" s="27">
        <f>AG97*(1+'入力'!$C$87)+AH$72</f>
        <v/>
      </c>
      <c r="AI88" s="27">
        <f>AH97*(1+'入力'!$C$87)+AI$72</f>
        <v/>
      </c>
      <c r="AJ88" s="27">
        <f>AI97*(1+'入力'!$C$87)+AJ$72</f>
        <v/>
      </c>
      <c r="AK88" s="27">
        <f>AJ97*(1+'入力'!$C$87)+AK$72</f>
        <v/>
      </c>
      <c r="AL88" s="27">
        <f>AK97*(1+'入力'!$C$87)+AL$72</f>
        <v/>
      </c>
      <c r="AM88" s="27">
        <f>AL97*(1+'入力'!$C$87)+AM$72</f>
        <v/>
      </c>
      <c r="AN88" s="27">
        <f>AM97*(1+'入力'!$C$87)+AN$72</f>
        <v/>
      </c>
      <c r="AO88" s="27">
        <f>AN97*(1+'入力'!$C$87)+AO$72</f>
        <v/>
      </c>
      <c r="AP88" s="27">
        <f>AO97*(1+'入力'!$C$87)+AP$72</f>
        <v/>
      </c>
      <c r="AQ88" s="27">
        <f>AP97*(1+'入力'!$C$87)+AQ$72</f>
        <v/>
      </c>
      <c r="AR88" s="27">
        <f>AQ97*(1+'入力'!$C$87)+AR$72</f>
        <v/>
      </c>
      <c r="AS88" s="27">
        <f>AR97*(1+'入力'!$C$87)+AS$72</f>
        <v/>
      </c>
      <c r="AT88" s="27">
        <f>AS97*(1+'入力'!$C$87)+AT$72</f>
        <v/>
      </c>
      <c r="AU88" s="27">
        <f>AT97*(1+'入力'!$C$87)+AU$72</f>
        <v/>
      </c>
      <c r="AV88" s="27">
        <f>AU97*(1+'入力'!$C$87)+AV$72</f>
        <v/>
      </c>
      <c r="AW88" s="27">
        <f>AV97*(1+'入力'!$C$87)+AW$72</f>
        <v/>
      </c>
      <c r="AX88" s="27">
        <f>AW97*(1+'入力'!$C$87)+AX$72</f>
        <v/>
      </c>
      <c r="AY88" s="27">
        <f>AX97*(1+'入力'!$C$87)+AY$72</f>
        <v/>
      </c>
      <c r="AZ88" s="27">
        <f>AY97*(1+'入力'!$C$87)+AZ$72</f>
        <v/>
      </c>
      <c r="BA88" s="27">
        <f>AZ97*(1+'入力'!$C$87)+BA$72</f>
        <v/>
      </c>
      <c r="BB88" s="27">
        <f>BA97*(1+'入力'!$C$87)+BB$72</f>
        <v/>
      </c>
      <c r="BC88" s="27">
        <f>BB97*(1+'入力'!$C$87)+BC$72</f>
        <v/>
      </c>
      <c r="BD88" s="27">
        <f>BC97*(1+'入力'!$C$87)+BD$72</f>
        <v/>
      </c>
      <c r="BE88" s="27">
        <f>BD97*(1+'入力'!$C$87)+BE$72</f>
        <v/>
      </c>
      <c r="BF88" s="27">
        <f>BE97*(1+'入力'!$C$87)+BF$72</f>
        <v/>
      </c>
      <c r="BG88" s="27">
        <f>BF97*(1+'入力'!$C$87)+BG$72</f>
        <v/>
      </c>
      <c r="BH88" s="27">
        <f>BG97*(1+'入力'!$C$87)+BH$72</f>
        <v/>
      </c>
      <c r="BI88" s="27">
        <f>BH97*(1+'入力'!$C$87)+BI$72</f>
        <v/>
      </c>
      <c r="BJ88" s="27">
        <f>BI97*(1+'入力'!$C$87)+BJ$72</f>
        <v/>
      </c>
      <c r="BK88" s="27">
        <f>BJ97*(1+'入力'!$C$87)+BK$72</f>
        <v/>
      </c>
      <c r="BL88" s="27">
        <f>BK97*(1+'入力'!$C$87)+BL$72</f>
        <v/>
      </c>
      <c r="BM88" s="27">
        <f>BL97*(1+'入力'!$C$87)+BM$72</f>
        <v/>
      </c>
      <c r="BN88" s="27">
        <f>BM97*(1+'入力'!$C$87)+BN$72</f>
        <v/>
      </c>
      <c r="BO88" s="27">
        <f>BN97*(1+'入力'!$C$87)+BO$72</f>
        <v/>
      </c>
    </row>
    <row r="89">
      <c r="A89" s="5" t="inlineStr">
        <is>
          <t>投資（取り崩す前） 3</t>
        </is>
      </c>
      <c r="B89" s="27">
        <f>'入力'!$B$52*(1+'入力'!$D$87)+B$72</f>
        <v/>
      </c>
      <c r="C89" s="27">
        <f>B98*(1+'入力'!$D$87)+C$72</f>
        <v/>
      </c>
      <c r="D89" s="27">
        <f>C98*(1+'入力'!$D$87)+D$72</f>
        <v/>
      </c>
      <c r="E89" s="27">
        <f>D98*(1+'入力'!$D$87)+E$72</f>
        <v/>
      </c>
      <c r="F89" s="27">
        <f>E98*(1+'入力'!$D$87)+F$72</f>
        <v/>
      </c>
      <c r="G89" s="27">
        <f>F98*(1+'入力'!$D$87)+G$72</f>
        <v/>
      </c>
      <c r="H89" s="27">
        <f>G98*(1+'入力'!$D$87)+H$72</f>
        <v/>
      </c>
      <c r="I89" s="27">
        <f>H98*(1+'入力'!$D$87)+I$72</f>
        <v/>
      </c>
      <c r="J89" s="27">
        <f>I98*(1+'入力'!$D$87)+J$72</f>
        <v/>
      </c>
      <c r="K89" s="27">
        <f>J98*(1+'入力'!$D$87)+K$72</f>
        <v/>
      </c>
      <c r="L89" s="27">
        <f>K98*(1+'入力'!$D$87)+L$72</f>
        <v/>
      </c>
      <c r="M89" s="27">
        <f>L98*(1+'入力'!$D$87)+M$72</f>
        <v/>
      </c>
      <c r="N89" s="27">
        <f>M98*(1+'入力'!$D$87)+N$72</f>
        <v/>
      </c>
      <c r="O89" s="27">
        <f>N98*(1+'入力'!$D$87)+O$72</f>
        <v/>
      </c>
      <c r="P89" s="27">
        <f>O98*(1+'入力'!$D$87)+P$72</f>
        <v/>
      </c>
      <c r="Q89" s="27">
        <f>P98*(1+'入力'!$D$87)+Q$72</f>
        <v/>
      </c>
      <c r="R89" s="27">
        <f>Q98*(1+'入力'!$D$87)+R$72</f>
        <v/>
      </c>
      <c r="S89" s="27">
        <f>R98*(1+'入力'!$D$87)+S$72</f>
        <v/>
      </c>
      <c r="T89" s="27">
        <f>S98*(1+'入力'!$D$87)+T$72</f>
        <v/>
      </c>
      <c r="U89" s="27">
        <f>T98*(1+'入力'!$D$87)+U$72</f>
        <v/>
      </c>
      <c r="V89" s="27">
        <f>U98*(1+'入力'!$D$87)+V$72</f>
        <v/>
      </c>
      <c r="W89" s="27">
        <f>V98*(1+'入力'!$D$87)+W$72</f>
        <v/>
      </c>
      <c r="X89" s="27">
        <f>W98*(1+'入力'!$D$87)+X$72</f>
        <v/>
      </c>
      <c r="Y89" s="27">
        <f>X98*(1+'入力'!$D$87)+Y$72</f>
        <v/>
      </c>
      <c r="Z89" s="27">
        <f>Y98*(1+'入力'!$D$87)+Z$72</f>
        <v/>
      </c>
      <c r="AA89" s="27">
        <f>Z98*(1+'入力'!$D$87)+AA$72</f>
        <v/>
      </c>
      <c r="AB89" s="27">
        <f>AA98*(1+'入力'!$D$87)+AB$72</f>
        <v/>
      </c>
      <c r="AC89" s="27">
        <f>AB98*(1+'入力'!$D$87)+AC$72</f>
        <v/>
      </c>
      <c r="AD89" s="27">
        <f>AC98*(1+'入力'!$D$87)+AD$72</f>
        <v/>
      </c>
      <c r="AE89" s="27">
        <f>AD98*(1+'入力'!$D$87)+AE$72</f>
        <v/>
      </c>
      <c r="AF89" s="27">
        <f>AE98*(1+'入力'!$D$87)+AF$72</f>
        <v/>
      </c>
      <c r="AG89" s="27">
        <f>AF98*(1+'入力'!$D$87)+AG$72</f>
        <v/>
      </c>
      <c r="AH89" s="27">
        <f>AG98*(1+'入力'!$D$87)+AH$72</f>
        <v/>
      </c>
      <c r="AI89" s="27">
        <f>AH98*(1+'入力'!$D$87)+AI$72</f>
        <v/>
      </c>
      <c r="AJ89" s="27">
        <f>AI98*(1+'入力'!$D$87)+AJ$72</f>
        <v/>
      </c>
      <c r="AK89" s="27">
        <f>AJ98*(1+'入力'!$D$87)+AK$72</f>
        <v/>
      </c>
      <c r="AL89" s="27">
        <f>AK98*(1+'入力'!$D$87)+AL$72</f>
        <v/>
      </c>
      <c r="AM89" s="27">
        <f>AL98*(1+'入力'!$D$87)+AM$72</f>
        <v/>
      </c>
      <c r="AN89" s="27">
        <f>AM98*(1+'入力'!$D$87)+AN$72</f>
        <v/>
      </c>
      <c r="AO89" s="27">
        <f>AN98*(1+'入力'!$D$87)+AO$72</f>
        <v/>
      </c>
      <c r="AP89" s="27">
        <f>AO98*(1+'入力'!$D$87)+AP$72</f>
        <v/>
      </c>
      <c r="AQ89" s="27">
        <f>AP98*(1+'入力'!$D$87)+AQ$72</f>
        <v/>
      </c>
      <c r="AR89" s="27">
        <f>AQ98*(1+'入力'!$D$87)+AR$72</f>
        <v/>
      </c>
      <c r="AS89" s="27">
        <f>AR98*(1+'入力'!$D$87)+AS$72</f>
        <v/>
      </c>
      <c r="AT89" s="27">
        <f>AS98*(1+'入力'!$D$87)+AT$72</f>
        <v/>
      </c>
      <c r="AU89" s="27">
        <f>AT98*(1+'入力'!$D$87)+AU$72</f>
        <v/>
      </c>
      <c r="AV89" s="27">
        <f>AU98*(1+'入力'!$D$87)+AV$72</f>
        <v/>
      </c>
      <c r="AW89" s="27">
        <f>AV98*(1+'入力'!$D$87)+AW$72</f>
        <v/>
      </c>
      <c r="AX89" s="27">
        <f>AW98*(1+'入力'!$D$87)+AX$72</f>
        <v/>
      </c>
      <c r="AY89" s="27">
        <f>AX98*(1+'入力'!$D$87)+AY$72</f>
        <v/>
      </c>
      <c r="AZ89" s="27">
        <f>AY98*(1+'入力'!$D$87)+AZ$72</f>
        <v/>
      </c>
      <c r="BA89" s="27">
        <f>AZ98*(1+'入力'!$D$87)+BA$72</f>
        <v/>
      </c>
      <c r="BB89" s="27">
        <f>BA98*(1+'入力'!$D$87)+BB$72</f>
        <v/>
      </c>
      <c r="BC89" s="27">
        <f>BB98*(1+'入力'!$D$87)+BC$72</f>
        <v/>
      </c>
      <c r="BD89" s="27">
        <f>BC98*(1+'入力'!$D$87)+BD$72</f>
        <v/>
      </c>
      <c r="BE89" s="27">
        <f>BD98*(1+'入力'!$D$87)+BE$72</f>
        <v/>
      </c>
      <c r="BF89" s="27">
        <f>BE98*(1+'入力'!$D$87)+BF$72</f>
        <v/>
      </c>
      <c r="BG89" s="27">
        <f>BF98*(1+'入力'!$D$87)+BG$72</f>
        <v/>
      </c>
      <c r="BH89" s="27">
        <f>BG98*(1+'入力'!$D$87)+BH$72</f>
        <v/>
      </c>
      <c r="BI89" s="27">
        <f>BH98*(1+'入力'!$D$87)+BI$72</f>
        <v/>
      </c>
      <c r="BJ89" s="27">
        <f>BI98*(1+'入力'!$D$87)+BJ$72</f>
        <v/>
      </c>
      <c r="BK89" s="27">
        <f>BJ98*(1+'入力'!$D$87)+BK$72</f>
        <v/>
      </c>
      <c r="BL89" s="27">
        <f>BK98*(1+'入力'!$D$87)+BL$72</f>
        <v/>
      </c>
      <c r="BM89" s="27">
        <f>BL98*(1+'入力'!$D$87)+BM$72</f>
        <v/>
      </c>
      <c r="BN89" s="27">
        <f>BM98*(1+'入力'!$D$87)+BN$72</f>
        <v/>
      </c>
      <c r="BO89" s="27">
        <f>BN98*(1+'入力'!$D$87)+BO$72</f>
        <v/>
      </c>
    </row>
    <row r="90">
      <c r="A90" s="5" t="inlineStr">
        <is>
          <t>取り崩した額 1</t>
        </is>
      </c>
      <c r="B90" s="27">
        <f>MIN(MAX(0,'入力'!$B$8-B84)/(1-'入力'!$B$9),MAX(0,B87))</f>
        <v/>
      </c>
      <c r="C90" s="27">
        <f>MIN(MAX(0,'入力'!$B$8-C84)/(1-'入力'!$B$9),MAX(0,C87))</f>
        <v/>
      </c>
      <c r="D90" s="27">
        <f>MIN(MAX(0,'入力'!$B$8-D84)/(1-'入力'!$B$9),MAX(0,D87))</f>
        <v/>
      </c>
      <c r="E90" s="27">
        <f>MIN(MAX(0,'入力'!$B$8-E84)/(1-'入力'!$B$9),MAX(0,E87))</f>
        <v/>
      </c>
      <c r="F90" s="27">
        <f>MIN(MAX(0,'入力'!$B$8-F84)/(1-'入力'!$B$9),MAX(0,F87))</f>
        <v/>
      </c>
      <c r="G90" s="27">
        <f>MIN(MAX(0,'入力'!$B$8-G84)/(1-'入力'!$B$9),MAX(0,G87))</f>
        <v/>
      </c>
      <c r="H90" s="27">
        <f>MIN(MAX(0,'入力'!$B$8-H84)/(1-'入力'!$B$9),MAX(0,H87))</f>
        <v/>
      </c>
      <c r="I90" s="27">
        <f>MIN(MAX(0,'入力'!$B$8-I84)/(1-'入力'!$B$9),MAX(0,I87))</f>
        <v/>
      </c>
      <c r="J90" s="27">
        <f>MIN(MAX(0,'入力'!$B$8-J84)/(1-'入力'!$B$9),MAX(0,J87))</f>
        <v/>
      </c>
      <c r="K90" s="27">
        <f>MIN(MAX(0,'入力'!$B$8-K84)/(1-'入力'!$B$9),MAX(0,K87))</f>
        <v/>
      </c>
      <c r="L90" s="27">
        <f>MIN(MAX(0,'入力'!$B$8-L84)/(1-'入力'!$B$9),MAX(0,L87))</f>
        <v/>
      </c>
      <c r="M90" s="27">
        <f>MIN(MAX(0,'入力'!$B$8-M84)/(1-'入力'!$B$9),MAX(0,M87))</f>
        <v/>
      </c>
      <c r="N90" s="27">
        <f>MIN(MAX(0,'入力'!$B$8-N84)/(1-'入力'!$B$9),MAX(0,N87))</f>
        <v/>
      </c>
      <c r="O90" s="27">
        <f>MIN(MAX(0,'入力'!$B$8-O84)/(1-'入力'!$B$9),MAX(0,O87))</f>
        <v/>
      </c>
      <c r="P90" s="27">
        <f>MIN(MAX(0,'入力'!$B$8-P84)/(1-'入力'!$B$9),MAX(0,P87))</f>
        <v/>
      </c>
      <c r="Q90" s="27">
        <f>MIN(MAX(0,'入力'!$B$8-Q84)/(1-'入力'!$B$9),MAX(0,Q87))</f>
        <v/>
      </c>
      <c r="R90" s="27">
        <f>MIN(MAX(0,'入力'!$B$8-R84)/(1-'入力'!$B$9),MAX(0,R87))</f>
        <v/>
      </c>
      <c r="S90" s="27">
        <f>MIN(MAX(0,'入力'!$B$8-S84)/(1-'入力'!$B$9),MAX(0,S87))</f>
        <v/>
      </c>
      <c r="T90" s="27">
        <f>MIN(MAX(0,'入力'!$B$8-T84)/(1-'入力'!$B$9),MAX(0,T87))</f>
        <v/>
      </c>
      <c r="U90" s="27">
        <f>MIN(MAX(0,'入力'!$B$8-U84)/(1-'入力'!$B$9),MAX(0,U87))</f>
        <v/>
      </c>
      <c r="V90" s="27">
        <f>MIN(MAX(0,'入力'!$B$8-V84)/(1-'入力'!$B$9),MAX(0,V87))</f>
        <v/>
      </c>
      <c r="W90" s="27">
        <f>MIN(MAX(0,'入力'!$B$8-W84)/(1-'入力'!$B$9),MAX(0,W87))</f>
        <v/>
      </c>
      <c r="X90" s="27">
        <f>MIN(MAX(0,'入力'!$B$8-X84)/(1-'入力'!$B$9),MAX(0,X87))</f>
        <v/>
      </c>
      <c r="Y90" s="27">
        <f>MIN(MAX(0,'入力'!$B$8-Y84)/(1-'入力'!$B$9),MAX(0,Y87))</f>
        <v/>
      </c>
      <c r="Z90" s="27">
        <f>MIN(MAX(0,'入力'!$B$8-Z84)/(1-'入力'!$B$9),MAX(0,Z87))</f>
        <v/>
      </c>
      <c r="AA90" s="27">
        <f>MIN(MAX(0,'入力'!$B$8-AA84)/(1-'入力'!$B$9),MAX(0,AA87))</f>
        <v/>
      </c>
      <c r="AB90" s="27">
        <f>MIN(MAX(0,'入力'!$B$8-AB84)/(1-'入力'!$B$9),MAX(0,AB87))</f>
        <v/>
      </c>
      <c r="AC90" s="27">
        <f>MIN(MAX(0,'入力'!$B$8-AC84)/(1-'入力'!$B$9),MAX(0,AC87))</f>
        <v/>
      </c>
      <c r="AD90" s="27">
        <f>MIN(MAX(0,'入力'!$B$8-AD84)/(1-'入力'!$B$9),MAX(0,AD87))</f>
        <v/>
      </c>
      <c r="AE90" s="27">
        <f>MIN(MAX(0,'入力'!$B$8-AE84)/(1-'入力'!$B$9),MAX(0,AE87))</f>
        <v/>
      </c>
      <c r="AF90" s="27">
        <f>MIN(MAX(0,'入力'!$B$8-AF84)/(1-'入力'!$B$9),MAX(0,AF87))</f>
        <v/>
      </c>
      <c r="AG90" s="27">
        <f>MIN(MAX(0,'入力'!$B$8-AG84)/(1-'入力'!$B$9),MAX(0,AG87))</f>
        <v/>
      </c>
      <c r="AH90" s="27">
        <f>MIN(MAX(0,'入力'!$B$8-AH84)/(1-'入力'!$B$9),MAX(0,AH87))</f>
        <v/>
      </c>
      <c r="AI90" s="27">
        <f>MIN(MAX(0,'入力'!$B$8-AI84)/(1-'入力'!$B$9),MAX(0,AI87))</f>
        <v/>
      </c>
      <c r="AJ90" s="27">
        <f>MIN(MAX(0,'入力'!$B$8-AJ84)/(1-'入力'!$B$9),MAX(0,AJ87))</f>
        <v/>
      </c>
      <c r="AK90" s="27">
        <f>MIN(MAX(0,'入力'!$B$8-AK84)/(1-'入力'!$B$9),MAX(0,AK87))</f>
        <v/>
      </c>
      <c r="AL90" s="27">
        <f>MIN(MAX(0,'入力'!$B$8-AL84)/(1-'入力'!$B$9),MAX(0,AL87))</f>
        <v/>
      </c>
      <c r="AM90" s="27">
        <f>MIN(MAX(0,'入力'!$B$8-AM84)/(1-'入力'!$B$9),MAX(0,AM87))</f>
        <v/>
      </c>
      <c r="AN90" s="27">
        <f>MIN(MAX(0,'入力'!$B$8-AN84)/(1-'入力'!$B$9),MAX(0,AN87))</f>
        <v/>
      </c>
      <c r="AO90" s="27">
        <f>MIN(MAX(0,'入力'!$B$8-AO84)/(1-'入力'!$B$9),MAX(0,AO87))</f>
        <v/>
      </c>
      <c r="AP90" s="27">
        <f>MIN(MAX(0,'入力'!$B$8-AP84)/(1-'入力'!$B$9),MAX(0,AP87))</f>
        <v/>
      </c>
      <c r="AQ90" s="27">
        <f>MIN(MAX(0,'入力'!$B$8-AQ84)/(1-'入力'!$B$9),MAX(0,AQ87))</f>
        <v/>
      </c>
      <c r="AR90" s="27">
        <f>MIN(MAX(0,'入力'!$B$8-AR84)/(1-'入力'!$B$9),MAX(0,AR87))</f>
        <v/>
      </c>
      <c r="AS90" s="27">
        <f>MIN(MAX(0,'入力'!$B$8-AS84)/(1-'入力'!$B$9),MAX(0,AS87))</f>
        <v/>
      </c>
      <c r="AT90" s="27">
        <f>MIN(MAX(0,'入力'!$B$8-AT84)/(1-'入力'!$B$9),MAX(0,AT87))</f>
        <v/>
      </c>
      <c r="AU90" s="27">
        <f>MIN(MAX(0,'入力'!$B$8-AU84)/(1-'入力'!$B$9),MAX(0,AU87))</f>
        <v/>
      </c>
      <c r="AV90" s="27">
        <f>MIN(MAX(0,'入力'!$B$8-AV84)/(1-'入力'!$B$9),MAX(0,AV87))</f>
        <v/>
      </c>
      <c r="AW90" s="27">
        <f>MIN(MAX(0,'入力'!$B$8-AW84)/(1-'入力'!$B$9),MAX(0,AW87))</f>
        <v/>
      </c>
      <c r="AX90" s="27">
        <f>MIN(MAX(0,'入力'!$B$8-AX84)/(1-'入力'!$B$9),MAX(0,AX87))</f>
        <v/>
      </c>
      <c r="AY90" s="27">
        <f>MIN(MAX(0,'入力'!$B$8-AY84)/(1-'入力'!$B$9),MAX(0,AY87))</f>
        <v/>
      </c>
      <c r="AZ90" s="27">
        <f>MIN(MAX(0,'入力'!$B$8-AZ84)/(1-'入力'!$B$9),MAX(0,AZ87))</f>
        <v/>
      </c>
      <c r="BA90" s="27">
        <f>MIN(MAX(0,'入力'!$B$8-BA84)/(1-'入力'!$B$9),MAX(0,BA87))</f>
        <v/>
      </c>
      <c r="BB90" s="27">
        <f>MIN(MAX(0,'入力'!$B$8-BB84)/(1-'入力'!$B$9),MAX(0,BB87))</f>
        <v/>
      </c>
      <c r="BC90" s="27">
        <f>MIN(MAX(0,'入力'!$B$8-BC84)/(1-'入力'!$B$9),MAX(0,BC87))</f>
        <v/>
      </c>
      <c r="BD90" s="27">
        <f>MIN(MAX(0,'入力'!$B$8-BD84)/(1-'入力'!$B$9),MAX(0,BD87))</f>
        <v/>
      </c>
      <c r="BE90" s="27">
        <f>MIN(MAX(0,'入力'!$B$8-BE84)/(1-'入力'!$B$9),MAX(0,BE87))</f>
        <v/>
      </c>
      <c r="BF90" s="27">
        <f>MIN(MAX(0,'入力'!$B$8-BF84)/(1-'入力'!$B$9),MAX(0,BF87))</f>
        <v/>
      </c>
      <c r="BG90" s="27">
        <f>MIN(MAX(0,'入力'!$B$8-BG84)/(1-'入力'!$B$9),MAX(0,BG87))</f>
        <v/>
      </c>
      <c r="BH90" s="27">
        <f>MIN(MAX(0,'入力'!$B$8-BH84)/(1-'入力'!$B$9),MAX(0,BH87))</f>
        <v/>
      </c>
      <c r="BI90" s="27">
        <f>MIN(MAX(0,'入力'!$B$8-BI84)/(1-'入力'!$B$9),MAX(0,BI87))</f>
        <v/>
      </c>
      <c r="BJ90" s="27">
        <f>MIN(MAX(0,'入力'!$B$8-BJ84)/(1-'入力'!$B$9),MAX(0,BJ87))</f>
        <v/>
      </c>
      <c r="BK90" s="27">
        <f>MIN(MAX(0,'入力'!$B$8-BK84)/(1-'入力'!$B$9),MAX(0,BK87))</f>
        <v/>
      </c>
      <c r="BL90" s="27">
        <f>MIN(MAX(0,'入力'!$B$8-BL84)/(1-'入力'!$B$9),MAX(0,BL87))</f>
        <v/>
      </c>
      <c r="BM90" s="27">
        <f>MIN(MAX(0,'入力'!$B$8-BM84)/(1-'入力'!$B$9),MAX(0,BM87))</f>
        <v/>
      </c>
      <c r="BN90" s="27">
        <f>MIN(MAX(0,'入力'!$B$8-BN84)/(1-'入力'!$B$9),MAX(0,BN87))</f>
        <v/>
      </c>
      <c r="BO90" s="27">
        <f>MIN(MAX(0,'入力'!$B$8-BO84)/(1-'入力'!$B$9),MAX(0,BO87))</f>
        <v/>
      </c>
    </row>
    <row r="91">
      <c r="A91" s="5" t="inlineStr">
        <is>
          <t>取り崩した額 2</t>
        </is>
      </c>
      <c r="B91" s="27">
        <f>MIN(MAX(0,'入力'!$B$8-B85)/(1-'入力'!$B$9),MAX(0,B88))</f>
        <v/>
      </c>
      <c r="C91" s="27">
        <f>MIN(MAX(0,'入力'!$B$8-C85)/(1-'入力'!$B$9),MAX(0,C88))</f>
        <v/>
      </c>
      <c r="D91" s="27">
        <f>MIN(MAX(0,'入力'!$B$8-D85)/(1-'入力'!$B$9),MAX(0,D88))</f>
        <v/>
      </c>
      <c r="E91" s="27">
        <f>MIN(MAX(0,'入力'!$B$8-E85)/(1-'入力'!$B$9),MAX(0,E88))</f>
        <v/>
      </c>
      <c r="F91" s="27">
        <f>MIN(MAX(0,'入力'!$B$8-F85)/(1-'入力'!$B$9),MAX(0,F88))</f>
        <v/>
      </c>
      <c r="G91" s="27">
        <f>MIN(MAX(0,'入力'!$B$8-G85)/(1-'入力'!$B$9),MAX(0,G88))</f>
        <v/>
      </c>
      <c r="H91" s="27">
        <f>MIN(MAX(0,'入力'!$B$8-H85)/(1-'入力'!$B$9),MAX(0,H88))</f>
        <v/>
      </c>
      <c r="I91" s="27">
        <f>MIN(MAX(0,'入力'!$B$8-I85)/(1-'入力'!$B$9),MAX(0,I88))</f>
        <v/>
      </c>
      <c r="J91" s="27">
        <f>MIN(MAX(0,'入力'!$B$8-J85)/(1-'入力'!$B$9),MAX(0,J88))</f>
        <v/>
      </c>
      <c r="K91" s="27">
        <f>MIN(MAX(0,'入力'!$B$8-K85)/(1-'入力'!$B$9),MAX(0,K88))</f>
        <v/>
      </c>
      <c r="L91" s="27">
        <f>MIN(MAX(0,'入力'!$B$8-L85)/(1-'入力'!$B$9),MAX(0,L88))</f>
        <v/>
      </c>
      <c r="M91" s="27">
        <f>MIN(MAX(0,'入力'!$B$8-M85)/(1-'入力'!$B$9),MAX(0,M88))</f>
        <v/>
      </c>
      <c r="N91" s="27">
        <f>MIN(MAX(0,'入力'!$B$8-N85)/(1-'入力'!$B$9),MAX(0,N88))</f>
        <v/>
      </c>
      <c r="O91" s="27">
        <f>MIN(MAX(0,'入力'!$B$8-O85)/(1-'入力'!$B$9),MAX(0,O88))</f>
        <v/>
      </c>
      <c r="P91" s="27">
        <f>MIN(MAX(0,'入力'!$B$8-P85)/(1-'入力'!$B$9),MAX(0,P88))</f>
        <v/>
      </c>
      <c r="Q91" s="27">
        <f>MIN(MAX(0,'入力'!$B$8-Q85)/(1-'入力'!$B$9),MAX(0,Q88))</f>
        <v/>
      </c>
      <c r="R91" s="27">
        <f>MIN(MAX(0,'入力'!$B$8-R85)/(1-'入力'!$B$9),MAX(0,R88))</f>
        <v/>
      </c>
      <c r="S91" s="27">
        <f>MIN(MAX(0,'入力'!$B$8-S85)/(1-'入力'!$B$9),MAX(0,S88))</f>
        <v/>
      </c>
      <c r="T91" s="27">
        <f>MIN(MAX(0,'入力'!$B$8-T85)/(1-'入力'!$B$9),MAX(0,T88))</f>
        <v/>
      </c>
      <c r="U91" s="27">
        <f>MIN(MAX(0,'入力'!$B$8-U85)/(1-'入力'!$B$9),MAX(0,U88))</f>
        <v/>
      </c>
      <c r="V91" s="27">
        <f>MIN(MAX(0,'入力'!$B$8-V85)/(1-'入力'!$B$9),MAX(0,V88))</f>
        <v/>
      </c>
      <c r="W91" s="27">
        <f>MIN(MAX(0,'入力'!$B$8-W85)/(1-'入力'!$B$9),MAX(0,W88))</f>
        <v/>
      </c>
      <c r="X91" s="27">
        <f>MIN(MAX(0,'入力'!$B$8-X85)/(1-'入力'!$B$9),MAX(0,X88))</f>
        <v/>
      </c>
      <c r="Y91" s="27">
        <f>MIN(MAX(0,'入力'!$B$8-Y85)/(1-'入力'!$B$9),MAX(0,Y88))</f>
        <v/>
      </c>
      <c r="Z91" s="27">
        <f>MIN(MAX(0,'入力'!$B$8-Z85)/(1-'入力'!$B$9),MAX(0,Z88))</f>
        <v/>
      </c>
      <c r="AA91" s="27">
        <f>MIN(MAX(0,'入力'!$B$8-AA85)/(1-'入力'!$B$9),MAX(0,AA88))</f>
        <v/>
      </c>
      <c r="AB91" s="27">
        <f>MIN(MAX(0,'入力'!$B$8-AB85)/(1-'入力'!$B$9),MAX(0,AB88))</f>
        <v/>
      </c>
      <c r="AC91" s="27">
        <f>MIN(MAX(0,'入力'!$B$8-AC85)/(1-'入力'!$B$9),MAX(0,AC88))</f>
        <v/>
      </c>
      <c r="AD91" s="27">
        <f>MIN(MAX(0,'入力'!$B$8-AD85)/(1-'入力'!$B$9),MAX(0,AD88))</f>
        <v/>
      </c>
      <c r="AE91" s="27">
        <f>MIN(MAX(0,'入力'!$B$8-AE85)/(1-'入力'!$B$9),MAX(0,AE88))</f>
        <v/>
      </c>
      <c r="AF91" s="27">
        <f>MIN(MAX(0,'入力'!$B$8-AF85)/(1-'入力'!$B$9),MAX(0,AF88))</f>
        <v/>
      </c>
      <c r="AG91" s="27">
        <f>MIN(MAX(0,'入力'!$B$8-AG85)/(1-'入力'!$B$9),MAX(0,AG88))</f>
        <v/>
      </c>
      <c r="AH91" s="27">
        <f>MIN(MAX(0,'入力'!$B$8-AH85)/(1-'入力'!$B$9),MAX(0,AH88))</f>
        <v/>
      </c>
      <c r="AI91" s="27">
        <f>MIN(MAX(0,'入力'!$B$8-AI85)/(1-'入力'!$B$9),MAX(0,AI88))</f>
        <v/>
      </c>
      <c r="AJ91" s="27">
        <f>MIN(MAX(0,'入力'!$B$8-AJ85)/(1-'入力'!$B$9),MAX(0,AJ88))</f>
        <v/>
      </c>
      <c r="AK91" s="27">
        <f>MIN(MAX(0,'入力'!$B$8-AK85)/(1-'入力'!$B$9),MAX(0,AK88))</f>
        <v/>
      </c>
      <c r="AL91" s="27">
        <f>MIN(MAX(0,'入力'!$B$8-AL85)/(1-'入力'!$B$9),MAX(0,AL88))</f>
        <v/>
      </c>
      <c r="AM91" s="27">
        <f>MIN(MAX(0,'入力'!$B$8-AM85)/(1-'入力'!$B$9),MAX(0,AM88))</f>
        <v/>
      </c>
      <c r="AN91" s="27">
        <f>MIN(MAX(0,'入力'!$B$8-AN85)/(1-'入力'!$B$9),MAX(0,AN88))</f>
        <v/>
      </c>
      <c r="AO91" s="27">
        <f>MIN(MAX(0,'入力'!$B$8-AO85)/(1-'入力'!$B$9),MAX(0,AO88))</f>
        <v/>
      </c>
      <c r="AP91" s="27">
        <f>MIN(MAX(0,'入力'!$B$8-AP85)/(1-'入力'!$B$9),MAX(0,AP88))</f>
        <v/>
      </c>
      <c r="AQ91" s="27">
        <f>MIN(MAX(0,'入力'!$B$8-AQ85)/(1-'入力'!$B$9),MAX(0,AQ88))</f>
        <v/>
      </c>
      <c r="AR91" s="27">
        <f>MIN(MAX(0,'入力'!$B$8-AR85)/(1-'入力'!$B$9),MAX(0,AR88))</f>
        <v/>
      </c>
      <c r="AS91" s="27">
        <f>MIN(MAX(0,'入力'!$B$8-AS85)/(1-'入力'!$B$9),MAX(0,AS88))</f>
        <v/>
      </c>
      <c r="AT91" s="27">
        <f>MIN(MAX(0,'入力'!$B$8-AT85)/(1-'入力'!$B$9),MAX(0,AT88))</f>
        <v/>
      </c>
      <c r="AU91" s="27">
        <f>MIN(MAX(0,'入力'!$B$8-AU85)/(1-'入力'!$B$9),MAX(0,AU88))</f>
        <v/>
      </c>
      <c r="AV91" s="27">
        <f>MIN(MAX(0,'入力'!$B$8-AV85)/(1-'入力'!$B$9),MAX(0,AV88))</f>
        <v/>
      </c>
      <c r="AW91" s="27">
        <f>MIN(MAX(0,'入力'!$B$8-AW85)/(1-'入力'!$B$9),MAX(0,AW88))</f>
        <v/>
      </c>
      <c r="AX91" s="27">
        <f>MIN(MAX(0,'入力'!$B$8-AX85)/(1-'入力'!$B$9),MAX(0,AX88))</f>
        <v/>
      </c>
      <c r="AY91" s="27">
        <f>MIN(MAX(0,'入力'!$B$8-AY85)/(1-'入力'!$B$9),MAX(0,AY88))</f>
        <v/>
      </c>
      <c r="AZ91" s="27">
        <f>MIN(MAX(0,'入力'!$B$8-AZ85)/(1-'入力'!$B$9),MAX(0,AZ88))</f>
        <v/>
      </c>
      <c r="BA91" s="27">
        <f>MIN(MAX(0,'入力'!$B$8-BA85)/(1-'入力'!$B$9),MAX(0,BA88))</f>
        <v/>
      </c>
      <c r="BB91" s="27">
        <f>MIN(MAX(0,'入力'!$B$8-BB85)/(1-'入力'!$B$9),MAX(0,BB88))</f>
        <v/>
      </c>
      <c r="BC91" s="27">
        <f>MIN(MAX(0,'入力'!$B$8-BC85)/(1-'入力'!$B$9),MAX(0,BC88))</f>
        <v/>
      </c>
      <c r="BD91" s="27">
        <f>MIN(MAX(0,'入力'!$B$8-BD85)/(1-'入力'!$B$9),MAX(0,BD88))</f>
        <v/>
      </c>
      <c r="BE91" s="27">
        <f>MIN(MAX(0,'入力'!$B$8-BE85)/(1-'入力'!$B$9),MAX(0,BE88))</f>
        <v/>
      </c>
      <c r="BF91" s="27">
        <f>MIN(MAX(0,'入力'!$B$8-BF85)/(1-'入力'!$B$9),MAX(0,BF88))</f>
        <v/>
      </c>
      <c r="BG91" s="27">
        <f>MIN(MAX(0,'入力'!$B$8-BG85)/(1-'入力'!$B$9),MAX(0,BG88))</f>
        <v/>
      </c>
      <c r="BH91" s="27">
        <f>MIN(MAX(0,'入力'!$B$8-BH85)/(1-'入力'!$B$9),MAX(0,BH88))</f>
        <v/>
      </c>
      <c r="BI91" s="27">
        <f>MIN(MAX(0,'入力'!$B$8-BI85)/(1-'入力'!$B$9),MAX(0,BI88))</f>
        <v/>
      </c>
      <c r="BJ91" s="27">
        <f>MIN(MAX(0,'入力'!$B$8-BJ85)/(1-'入力'!$B$9),MAX(0,BJ88))</f>
        <v/>
      </c>
      <c r="BK91" s="27">
        <f>MIN(MAX(0,'入力'!$B$8-BK85)/(1-'入力'!$B$9),MAX(0,BK88))</f>
        <v/>
      </c>
      <c r="BL91" s="27">
        <f>MIN(MAX(0,'入力'!$B$8-BL85)/(1-'入力'!$B$9),MAX(0,BL88))</f>
        <v/>
      </c>
      <c r="BM91" s="27">
        <f>MIN(MAX(0,'入力'!$B$8-BM85)/(1-'入力'!$B$9),MAX(0,BM88))</f>
        <v/>
      </c>
      <c r="BN91" s="27">
        <f>MIN(MAX(0,'入力'!$B$8-BN85)/(1-'入力'!$B$9),MAX(0,BN88))</f>
        <v/>
      </c>
      <c r="BO91" s="27">
        <f>MIN(MAX(0,'入力'!$B$8-BO85)/(1-'入力'!$B$9),MAX(0,BO88))</f>
        <v/>
      </c>
    </row>
    <row r="92">
      <c r="A92" s="5" t="inlineStr">
        <is>
          <t>取り崩した額 3</t>
        </is>
      </c>
      <c r="B92" s="27">
        <f>MIN(MAX(0,'入力'!$B$8-B86)/(1-'入力'!$B$9),MAX(0,B89))</f>
        <v/>
      </c>
      <c r="C92" s="27">
        <f>MIN(MAX(0,'入力'!$B$8-C86)/(1-'入力'!$B$9),MAX(0,C89))</f>
        <v/>
      </c>
      <c r="D92" s="27">
        <f>MIN(MAX(0,'入力'!$B$8-D86)/(1-'入力'!$B$9),MAX(0,D89))</f>
        <v/>
      </c>
      <c r="E92" s="27">
        <f>MIN(MAX(0,'入力'!$B$8-E86)/(1-'入力'!$B$9),MAX(0,E89))</f>
        <v/>
      </c>
      <c r="F92" s="27">
        <f>MIN(MAX(0,'入力'!$B$8-F86)/(1-'入力'!$B$9),MAX(0,F89))</f>
        <v/>
      </c>
      <c r="G92" s="27">
        <f>MIN(MAX(0,'入力'!$B$8-G86)/(1-'入力'!$B$9),MAX(0,G89))</f>
        <v/>
      </c>
      <c r="H92" s="27">
        <f>MIN(MAX(0,'入力'!$B$8-H86)/(1-'入力'!$B$9),MAX(0,H89))</f>
        <v/>
      </c>
      <c r="I92" s="27">
        <f>MIN(MAX(0,'入力'!$B$8-I86)/(1-'入力'!$B$9),MAX(0,I89))</f>
        <v/>
      </c>
      <c r="J92" s="27">
        <f>MIN(MAX(0,'入力'!$B$8-J86)/(1-'入力'!$B$9),MAX(0,J89))</f>
        <v/>
      </c>
      <c r="K92" s="27">
        <f>MIN(MAX(0,'入力'!$B$8-K86)/(1-'入力'!$B$9),MAX(0,K89))</f>
        <v/>
      </c>
      <c r="L92" s="27">
        <f>MIN(MAX(0,'入力'!$B$8-L86)/(1-'入力'!$B$9),MAX(0,L89))</f>
        <v/>
      </c>
      <c r="M92" s="27">
        <f>MIN(MAX(0,'入力'!$B$8-M86)/(1-'入力'!$B$9),MAX(0,M89))</f>
        <v/>
      </c>
      <c r="N92" s="27">
        <f>MIN(MAX(0,'入力'!$B$8-N86)/(1-'入力'!$B$9),MAX(0,N89))</f>
        <v/>
      </c>
      <c r="O92" s="27">
        <f>MIN(MAX(0,'入力'!$B$8-O86)/(1-'入力'!$B$9),MAX(0,O89))</f>
        <v/>
      </c>
      <c r="P92" s="27">
        <f>MIN(MAX(0,'入力'!$B$8-P86)/(1-'入力'!$B$9),MAX(0,P89))</f>
        <v/>
      </c>
      <c r="Q92" s="27">
        <f>MIN(MAX(0,'入力'!$B$8-Q86)/(1-'入力'!$B$9),MAX(0,Q89))</f>
        <v/>
      </c>
      <c r="R92" s="27">
        <f>MIN(MAX(0,'入力'!$B$8-R86)/(1-'入力'!$B$9),MAX(0,R89))</f>
        <v/>
      </c>
      <c r="S92" s="27">
        <f>MIN(MAX(0,'入力'!$B$8-S86)/(1-'入力'!$B$9),MAX(0,S89))</f>
        <v/>
      </c>
      <c r="T92" s="27">
        <f>MIN(MAX(0,'入力'!$B$8-T86)/(1-'入力'!$B$9),MAX(0,T89))</f>
        <v/>
      </c>
      <c r="U92" s="27">
        <f>MIN(MAX(0,'入力'!$B$8-U86)/(1-'入力'!$B$9),MAX(0,U89))</f>
        <v/>
      </c>
      <c r="V92" s="27">
        <f>MIN(MAX(0,'入力'!$B$8-V86)/(1-'入力'!$B$9),MAX(0,V89))</f>
        <v/>
      </c>
      <c r="W92" s="27">
        <f>MIN(MAX(0,'入力'!$B$8-W86)/(1-'入力'!$B$9),MAX(0,W89))</f>
        <v/>
      </c>
      <c r="X92" s="27">
        <f>MIN(MAX(0,'入力'!$B$8-X86)/(1-'入力'!$B$9),MAX(0,X89))</f>
        <v/>
      </c>
      <c r="Y92" s="27">
        <f>MIN(MAX(0,'入力'!$B$8-Y86)/(1-'入力'!$B$9),MAX(0,Y89))</f>
        <v/>
      </c>
      <c r="Z92" s="27">
        <f>MIN(MAX(0,'入力'!$B$8-Z86)/(1-'入力'!$B$9),MAX(0,Z89))</f>
        <v/>
      </c>
      <c r="AA92" s="27">
        <f>MIN(MAX(0,'入力'!$B$8-AA86)/(1-'入力'!$B$9),MAX(0,AA89))</f>
        <v/>
      </c>
      <c r="AB92" s="27">
        <f>MIN(MAX(0,'入力'!$B$8-AB86)/(1-'入力'!$B$9),MAX(0,AB89))</f>
        <v/>
      </c>
      <c r="AC92" s="27">
        <f>MIN(MAX(0,'入力'!$B$8-AC86)/(1-'入力'!$B$9),MAX(0,AC89))</f>
        <v/>
      </c>
      <c r="AD92" s="27">
        <f>MIN(MAX(0,'入力'!$B$8-AD86)/(1-'入力'!$B$9),MAX(0,AD89))</f>
        <v/>
      </c>
      <c r="AE92" s="27">
        <f>MIN(MAX(0,'入力'!$B$8-AE86)/(1-'入力'!$B$9),MAX(0,AE89))</f>
        <v/>
      </c>
      <c r="AF92" s="27">
        <f>MIN(MAX(0,'入力'!$B$8-AF86)/(1-'入力'!$B$9),MAX(0,AF89))</f>
        <v/>
      </c>
      <c r="AG92" s="27">
        <f>MIN(MAX(0,'入力'!$B$8-AG86)/(1-'入力'!$B$9),MAX(0,AG89))</f>
        <v/>
      </c>
      <c r="AH92" s="27">
        <f>MIN(MAX(0,'入力'!$B$8-AH86)/(1-'入力'!$B$9),MAX(0,AH89))</f>
        <v/>
      </c>
      <c r="AI92" s="27">
        <f>MIN(MAX(0,'入力'!$B$8-AI86)/(1-'入力'!$B$9),MAX(0,AI89))</f>
        <v/>
      </c>
      <c r="AJ92" s="27">
        <f>MIN(MAX(0,'入力'!$B$8-AJ86)/(1-'入力'!$B$9),MAX(0,AJ89))</f>
        <v/>
      </c>
      <c r="AK92" s="27">
        <f>MIN(MAX(0,'入力'!$B$8-AK86)/(1-'入力'!$B$9),MAX(0,AK89))</f>
        <v/>
      </c>
      <c r="AL92" s="27">
        <f>MIN(MAX(0,'入力'!$B$8-AL86)/(1-'入力'!$B$9),MAX(0,AL89))</f>
        <v/>
      </c>
      <c r="AM92" s="27">
        <f>MIN(MAX(0,'入力'!$B$8-AM86)/(1-'入力'!$B$9),MAX(0,AM89))</f>
        <v/>
      </c>
      <c r="AN92" s="27">
        <f>MIN(MAX(0,'入力'!$B$8-AN86)/(1-'入力'!$B$9),MAX(0,AN89))</f>
        <v/>
      </c>
      <c r="AO92" s="27">
        <f>MIN(MAX(0,'入力'!$B$8-AO86)/(1-'入力'!$B$9),MAX(0,AO89))</f>
        <v/>
      </c>
      <c r="AP92" s="27">
        <f>MIN(MAX(0,'入力'!$B$8-AP86)/(1-'入力'!$B$9),MAX(0,AP89))</f>
        <v/>
      </c>
      <c r="AQ92" s="27">
        <f>MIN(MAX(0,'入力'!$B$8-AQ86)/(1-'入力'!$B$9),MAX(0,AQ89))</f>
        <v/>
      </c>
      <c r="AR92" s="27">
        <f>MIN(MAX(0,'入力'!$B$8-AR86)/(1-'入力'!$B$9),MAX(0,AR89))</f>
        <v/>
      </c>
      <c r="AS92" s="27">
        <f>MIN(MAX(0,'入力'!$B$8-AS86)/(1-'入力'!$B$9),MAX(0,AS89))</f>
        <v/>
      </c>
      <c r="AT92" s="27">
        <f>MIN(MAX(0,'入力'!$B$8-AT86)/(1-'入力'!$B$9),MAX(0,AT89))</f>
        <v/>
      </c>
      <c r="AU92" s="27">
        <f>MIN(MAX(0,'入力'!$B$8-AU86)/(1-'入力'!$B$9),MAX(0,AU89))</f>
        <v/>
      </c>
      <c r="AV92" s="27">
        <f>MIN(MAX(0,'入力'!$B$8-AV86)/(1-'入力'!$B$9),MAX(0,AV89))</f>
        <v/>
      </c>
      <c r="AW92" s="27">
        <f>MIN(MAX(0,'入力'!$B$8-AW86)/(1-'入力'!$B$9),MAX(0,AW89))</f>
        <v/>
      </c>
      <c r="AX92" s="27">
        <f>MIN(MAX(0,'入力'!$B$8-AX86)/(1-'入力'!$B$9),MAX(0,AX89))</f>
        <v/>
      </c>
      <c r="AY92" s="27">
        <f>MIN(MAX(0,'入力'!$B$8-AY86)/(1-'入力'!$B$9),MAX(0,AY89))</f>
        <v/>
      </c>
      <c r="AZ92" s="27">
        <f>MIN(MAX(0,'入力'!$B$8-AZ86)/(1-'入力'!$B$9),MAX(0,AZ89))</f>
        <v/>
      </c>
      <c r="BA92" s="27">
        <f>MIN(MAX(0,'入力'!$B$8-BA86)/(1-'入力'!$B$9),MAX(0,BA89))</f>
        <v/>
      </c>
      <c r="BB92" s="27">
        <f>MIN(MAX(0,'入力'!$B$8-BB86)/(1-'入力'!$B$9),MAX(0,BB89))</f>
        <v/>
      </c>
      <c r="BC92" s="27">
        <f>MIN(MAX(0,'入力'!$B$8-BC86)/(1-'入力'!$B$9),MAX(0,BC89))</f>
        <v/>
      </c>
      <c r="BD92" s="27">
        <f>MIN(MAX(0,'入力'!$B$8-BD86)/(1-'入力'!$B$9),MAX(0,BD89))</f>
        <v/>
      </c>
      <c r="BE92" s="27">
        <f>MIN(MAX(0,'入力'!$B$8-BE86)/(1-'入力'!$B$9),MAX(0,BE89))</f>
        <v/>
      </c>
      <c r="BF92" s="27">
        <f>MIN(MAX(0,'入力'!$B$8-BF86)/(1-'入力'!$B$9),MAX(0,BF89))</f>
        <v/>
      </c>
      <c r="BG92" s="27">
        <f>MIN(MAX(0,'入力'!$B$8-BG86)/(1-'入力'!$B$9),MAX(0,BG89))</f>
        <v/>
      </c>
      <c r="BH92" s="27">
        <f>MIN(MAX(0,'入力'!$B$8-BH86)/(1-'入力'!$B$9),MAX(0,BH89))</f>
        <v/>
      </c>
      <c r="BI92" s="27">
        <f>MIN(MAX(0,'入力'!$B$8-BI86)/(1-'入力'!$B$9),MAX(0,BI89))</f>
        <v/>
      </c>
      <c r="BJ92" s="27">
        <f>MIN(MAX(0,'入力'!$B$8-BJ86)/(1-'入力'!$B$9),MAX(0,BJ89))</f>
        <v/>
      </c>
      <c r="BK92" s="27">
        <f>MIN(MAX(0,'入力'!$B$8-BK86)/(1-'入力'!$B$9),MAX(0,BK89))</f>
        <v/>
      </c>
      <c r="BL92" s="27">
        <f>MIN(MAX(0,'入力'!$B$8-BL86)/(1-'入力'!$B$9),MAX(0,BL89))</f>
        <v/>
      </c>
      <c r="BM92" s="27">
        <f>MIN(MAX(0,'入力'!$B$8-BM86)/(1-'入力'!$B$9),MAX(0,BM89))</f>
        <v/>
      </c>
      <c r="BN92" s="27">
        <f>MIN(MAX(0,'入力'!$B$8-BN86)/(1-'入力'!$B$9),MAX(0,BN89))</f>
        <v/>
      </c>
      <c r="BO92" s="27">
        <f>MIN(MAX(0,'入力'!$B$8-BO86)/(1-'入力'!$B$9),MAX(0,BO89))</f>
        <v/>
      </c>
    </row>
    <row r="93">
      <c r="A93" s="5" t="inlineStr">
        <is>
          <t>預金・現金（年末） 1</t>
        </is>
      </c>
      <c r="B93" s="27">
        <f>B84+B90*(1-'入力'!$B$9)</f>
        <v/>
      </c>
      <c r="C93" s="27">
        <f>C84+C90*(1-'入力'!$B$9)</f>
        <v/>
      </c>
      <c r="D93" s="27">
        <f>D84+D90*(1-'入力'!$B$9)</f>
        <v/>
      </c>
      <c r="E93" s="27">
        <f>E84+E90*(1-'入力'!$B$9)</f>
        <v/>
      </c>
      <c r="F93" s="27">
        <f>F84+F90*(1-'入力'!$B$9)</f>
        <v/>
      </c>
      <c r="G93" s="27">
        <f>G84+G90*(1-'入力'!$B$9)</f>
        <v/>
      </c>
      <c r="H93" s="27">
        <f>H84+H90*(1-'入力'!$B$9)</f>
        <v/>
      </c>
      <c r="I93" s="27">
        <f>I84+I90*(1-'入力'!$B$9)</f>
        <v/>
      </c>
      <c r="J93" s="27">
        <f>J84+J90*(1-'入力'!$B$9)</f>
        <v/>
      </c>
      <c r="K93" s="27">
        <f>K84+K90*(1-'入力'!$B$9)</f>
        <v/>
      </c>
      <c r="L93" s="27">
        <f>L84+L90*(1-'入力'!$B$9)</f>
        <v/>
      </c>
      <c r="M93" s="27">
        <f>M84+M90*(1-'入力'!$B$9)</f>
        <v/>
      </c>
      <c r="N93" s="27">
        <f>N84+N90*(1-'入力'!$B$9)</f>
        <v/>
      </c>
      <c r="O93" s="27">
        <f>O84+O90*(1-'入力'!$B$9)</f>
        <v/>
      </c>
      <c r="P93" s="27">
        <f>P84+P90*(1-'入力'!$B$9)</f>
        <v/>
      </c>
      <c r="Q93" s="27">
        <f>Q84+Q90*(1-'入力'!$B$9)</f>
        <v/>
      </c>
      <c r="R93" s="27">
        <f>R84+R90*(1-'入力'!$B$9)</f>
        <v/>
      </c>
      <c r="S93" s="27">
        <f>S84+S90*(1-'入力'!$B$9)</f>
        <v/>
      </c>
      <c r="T93" s="27">
        <f>T84+T90*(1-'入力'!$B$9)</f>
        <v/>
      </c>
      <c r="U93" s="27">
        <f>U84+U90*(1-'入力'!$B$9)</f>
        <v/>
      </c>
      <c r="V93" s="27">
        <f>V84+V90*(1-'入力'!$B$9)</f>
        <v/>
      </c>
      <c r="W93" s="27">
        <f>W84+W90*(1-'入力'!$B$9)</f>
        <v/>
      </c>
      <c r="X93" s="27">
        <f>X84+X90*(1-'入力'!$B$9)</f>
        <v/>
      </c>
      <c r="Y93" s="27">
        <f>Y84+Y90*(1-'入力'!$B$9)</f>
        <v/>
      </c>
      <c r="Z93" s="27">
        <f>Z84+Z90*(1-'入力'!$B$9)</f>
        <v/>
      </c>
      <c r="AA93" s="27">
        <f>AA84+AA90*(1-'入力'!$B$9)</f>
        <v/>
      </c>
      <c r="AB93" s="27">
        <f>AB84+AB90*(1-'入力'!$B$9)</f>
        <v/>
      </c>
      <c r="AC93" s="27">
        <f>AC84+AC90*(1-'入力'!$B$9)</f>
        <v/>
      </c>
      <c r="AD93" s="27">
        <f>AD84+AD90*(1-'入力'!$B$9)</f>
        <v/>
      </c>
      <c r="AE93" s="27">
        <f>AE84+AE90*(1-'入力'!$B$9)</f>
        <v/>
      </c>
      <c r="AF93" s="27">
        <f>AF84+AF90*(1-'入力'!$B$9)</f>
        <v/>
      </c>
      <c r="AG93" s="27">
        <f>AG84+AG90*(1-'入力'!$B$9)</f>
        <v/>
      </c>
      <c r="AH93" s="27">
        <f>AH84+AH90*(1-'入力'!$B$9)</f>
        <v/>
      </c>
      <c r="AI93" s="27">
        <f>AI84+AI90*(1-'入力'!$B$9)</f>
        <v/>
      </c>
      <c r="AJ93" s="27">
        <f>AJ84+AJ90*(1-'入力'!$B$9)</f>
        <v/>
      </c>
      <c r="AK93" s="27">
        <f>AK84+AK90*(1-'入力'!$B$9)</f>
        <v/>
      </c>
      <c r="AL93" s="27">
        <f>AL84+AL90*(1-'入力'!$B$9)</f>
        <v/>
      </c>
      <c r="AM93" s="27">
        <f>AM84+AM90*(1-'入力'!$B$9)</f>
        <v/>
      </c>
      <c r="AN93" s="27">
        <f>AN84+AN90*(1-'入力'!$B$9)</f>
        <v/>
      </c>
      <c r="AO93" s="27">
        <f>AO84+AO90*(1-'入力'!$B$9)</f>
        <v/>
      </c>
      <c r="AP93" s="27">
        <f>AP84+AP90*(1-'入力'!$B$9)</f>
        <v/>
      </c>
      <c r="AQ93" s="27">
        <f>AQ84+AQ90*(1-'入力'!$B$9)</f>
        <v/>
      </c>
      <c r="AR93" s="27">
        <f>AR84+AR90*(1-'入力'!$B$9)</f>
        <v/>
      </c>
      <c r="AS93" s="27">
        <f>AS84+AS90*(1-'入力'!$B$9)</f>
        <v/>
      </c>
      <c r="AT93" s="27">
        <f>AT84+AT90*(1-'入力'!$B$9)</f>
        <v/>
      </c>
      <c r="AU93" s="27">
        <f>AU84+AU90*(1-'入力'!$B$9)</f>
        <v/>
      </c>
      <c r="AV93" s="27">
        <f>AV84+AV90*(1-'入力'!$B$9)</f>
        <v/>
      </c>
      <c r="AW93" s="27">
        <f>AW84+AW90*(1-'入力'!$B$9)</f>
        <v/>
      </c>
      <c r="AX93" s="27">
        <f>AX84+AX90*(1-'入力'!$B$9)</f>
        <v/>
      </c>
      <c r="AY93" s="27">
        <f>AY84+AY90*(1-'入力'!$B$9)</f>
        <v/>
      </c>
      <c r="AZ93" s="27">
        <f>AZ84+AZ90*(1-'入力'!$B$9)</f>
        <v/>
      </c>
      <c r="BA93" s="27">
        <f>BA84+BA90*(1-'入力'!$B$9)</f>
        <v/>
      </c>
      <c r="BB93" s="27">
        <f>BB84+BB90*(1-'入力'!$B$9)</f>
        <v/>
      </c>
      <c r="BC93" s="27">
        <f>BC84+BC90*(1-'入力'!$B$9)</f>
        <v/>
      </c>
      <c r="BD93" s="27">
        <f>BD84+BD90*(1-'入力'!$B$9)</f>
        <v/>
      </c>
      <c r="BE93" s="27">
        <f>BE84+BE90*(1-'入力'!$B$9)</f>
        <v/>
      </c>
      <c r="BF93" s="27">
        <f>BF84+BF90*(1-'入力'!$B$9)</f>
        <v/>
      </c>
      <c r="BG93" s="27">
        <f>BG84+BG90*(1-'入力'!$B$9)</f>
        <v/>
      </c>
      <c r="BH93" s="27">
        <f>BH84+BH90*(1-'入力'!$B$9)</f>
        <v/>
      </c>
      <c r="BI93" s="27">
        <f>BI84+BI90*(1-'入力'!$B$9)</f>
        <v/>
      </c>
      <c r="BJ93" s="27">
        <f>BJ84+BJ90*(1-'入力'!$B$9)</f>
        <v/>
      </c>
      <c r="BK93" s="27">
        <f>BK84+BK90*(1-'入力'!$B$9)</f>
        <v/>
      </c>
      <c r="BL93" s="27">
        <f>BL84+BL90*(1-'入力'!$B$9)</f>
        <v/>
      </c>
      <c r="BM93" s="27">
        <f>BM84+BM90*(1-'入力'!$B$9)</f>
        <v/>
      </c>
      <c r="BN93" s="27">
        <f>BN84+BN90*(1-'入力'!$B$9)</f>
        <v/>
      </c>
      <c r="BO93" s="27">
        <f>BO84+BO90*(1-'入力'!$B$9)</f>
        <v/>
      </c>
    </row>
    <row r="94">
      <c r="A94" s="5" t="inlineStr">
        <is>
          <t>預金・現金（年末） 2</t>
        </is>
      </c>
      <c r="B94" s="27">
        <f>B85+B91*(1-'入力'!$B$9)</f>
        <v/>
      </c>
      <c r="C94" s="27">
        <f>C85+C91*(1-'入力'!$B$9)</f>
        <v/>
      </c>
      <c r="D94" s="27">
        <f>D85+D91*(1-'入力'!$B$9)</f>
        <v/>
      </c>
      <c r="E94" s="27">
        <f>E85+E91*(1-'入力'!$B$9)</f>
        <v/>
      </c>
      <c r="F94" s="27">
        <f>F85+F91*(1-'入力'!$B$9)</f>
        <v/>
      </c>
      <c r="G94" s="27">
        <f>G85+G91*(1-'入力'!$B$9)</f>
        <v/>
      </c>
      <c r="H94" s="27">
        <f>H85+H91*(1-'入力'!$B$9)</f>
        <v/>
      </c>
      <c r="I94" s="27">
        <f>I85+I91*(1-'入力'!$B$9)</f>
        <v/>
      </c>
      <c r="J94" s="27">
        <f>J85+J91*(1-'入力'!$B$9)</f>
        <v/>
      </c>
      <c r="K94" s="27">
        <f>K85+K91*(1-'入力'!$B$9)</f>
        <v/>
      </c>
      <c r="L94" s="27">
        <f>L85+L91*(1-'入力'!$B$9)</f>
        <v/>
      </c>
      <c r="M94" s="27">
        <f>M85+M91*(1-'入力'!$B$9)</f>
        <v/>
      </c>
      <c r="N94" s="27">
        <f>N85+N91*(1-'入力'!$B$9)</f>
        <v/>
      </c>
      <c r="O94" s="27">
        <f>O85+O91*(1-'入力'!$B$9)</f>
        <v/>
      </c>
      <c r="P94" s="27">
        <f>P85+P91*(1-'入力'!$B$9)</f>
        <v/>
      </c>
      <c r="Q94" s="27">
        <f>Q85+Q91*(1-'入力'!$B$9)</f>
        <v/>
      </c>
      <c r="R94" s="27">
        <f>R85+R91*(1-'入力'!$B$9)</f>
        <v/>
      </c>
      <c r="S94" s="27">
        <f>S85+S91*(1-'入力'!$B$9)</f>
        <v/>
      </c>
      <c r="T94" s="27">
        <f>T85+T91*(1-'入力'!$B$9)</f>
        <v/>
      </c>
      <c r="U94" s="27">
        <f>U85+U91*(1-'入力'!$B$9)</f>
        <v/>
      </c>
      <c r="V94" s="27">
        <f>V85+V91*(1-'入力'!$B$9)</f>
        <v/>
      </c>
      <c r="W94" s="27">
        <f>W85+W91*(1-'入力'!$B$9)</f>
        <v/>
      </c>
      <c r="X94" s="27">
        <f>X85+X91*(1-'入力'!$B$9)</f>
        <v/>
      </c>
      <c r="Y94" s="27">
        <f>Y85+Y91*(1-'入力'!$B$9)</f>
        <v/>
      </c>
      <c r="Z94" s="27">
        <f>Z85+Z91*(1-'入力'!$B$9)</f>
        <v/>
      </c>
      <c r="AA94" s="27">
        <f>AA85+AA91*(1-'入力'!$B$9)</f>
        <v/>
      </c>
      <c r="AB94" s="27">
        <f>AB85+AB91*(1-'入力'!$B$9)</f>
        <v/>
      </c>
      <c r="AC94" s="27">
        <f>AC85+AC91*(1-'入力'!$B$9)</f>
        <v/>
      </c>
      <c r="AD94" s="27">
        <f>AD85+AD91*(1-'入力'!$B$9)</f>
        <v/>
      </c>
      <c r="AE94" s="27">
        <f>AE85+AE91*(1-'入力'!$B$9)</f>
        <v/>
      </c>
      <c r="AF94" s="27">
        <f>AF85+AF91*(1-'入力'!$B$9)</f>
        <v/>
      </c>
      <c r="AG94" s="27">
        <f>AG85+AG91*(1-'入力'!$B$9)</f>
        <v/>
      </c>
      <c r="AH94" s="27">
        <f>AH85+AH91*(1-'入力'!$B$9)</f>
        <v/>
      </c>
      <c r="AI94" s="27">
        <f>AI85+AI91*(1-'入力'!$B$9)</f>
        <v/>
      </c>
      <c r="AJ94" s="27">
        <f>AJ85+AJ91*(1-'入力'!$B$9)</f>
        <v/>
      </c>
      <c r="AK94" s="27">
        <f>AK85+AK91*(1-'入力'!$B$9)</f>
        <v/>
      </c>
      <c r="AL94" s="27">
        <f>AL85+AL91*(1-'入力'!$B$9)</f>
        <v/>
      </c>
      <c r="AM94" s="27">
        <f>AM85+AM91*(1-'入力'!$B$9)</f>
        <v/>
      </c>
      <c r="AN94" s="27">
        <f>AN85+AN91*(1-'入力'!$B$9)</f>
        <v/>
      </c>
      <c r="AO94" s="27">
        <f>AO85+AO91*(1-'入力'!$B$9)</f>
        <v/>
      </c>
      <c r="AP94" s="27">
        <f>AP85+AP91*(1-'入力'!$B$9)</f>
        <v/>
      </c>
      <c r="AQ94" s="27">
        <f>AQ85+AQ91*(1-'入力'!$B$9)</f>
        <v/>
      </c>
      <c r="AR94" s="27">
        <f>AR85+AR91*(1-'入力'!$B$9)</f>
        <v/>
      </c>
      <c r="AS94" s="27">
        <f>AS85+AS91*(1-'入力'!$B$9)</f>
        <v/>
      </c>
      <c r="AT94" s="27">
        <f>AT85+AT91*(1-'入力'!$B$9)</f>
        <v/>
      </c>
      <c r="AU94" s="27">
        <f>AU85+AU91*(1-'入力'!$B$9)</f>
        <v/>
      </c>
      <c r="AV94" s="27">
        <f>AV85+AV91*(1-'入力'!$B$9)</f>
        <v/>
      </c>
      <c r="AW94" s="27">
        <f>AW85+AW91*(1-'入力'!$B$9)</f>
        <v/>
      </c>
      <c r="AX94" s="27">
        <f>AX85+AX91*(1-'入力'!$B$9)</f>
        <v/>
      </c>
      <c r="AY94" s="27">
        <f>AY85+AY91*(1-'入力'!$B$9)</f>
        <v/>
      </c>
      <c r="AZ94" s="27">
        <f>AZ85+AZ91*(1-'入力'!$B$9)</f>
        <v/>
      </c>
      <c r="BA94" s="27">
        <f>BA85+BA91*(1-'入力'!$B$9)</f>
        <v/>
      </c>
      <c r="BB94" s="27">
        <f>BB85+BB91*(1-'入力'!$B$9)</f>
        <v/>
      </c>
      <c r="BC94" s="27">
        <f>BC85+BC91*(1-'入力'!$B$9)</f>
        <v/>
      </c>
      <c r="BD94" s="27">
        <f>BD85+BD91*(1-'入力'!$B$9)</f>
        <v/>
      </c>
      <c r="BE94" s="27">
        <f>BE85+BE91*(1-'入力'!$B$9)</f>
        <v/>
      </c>
      <c r="BF94" s="27">
        <f>BF85+BF91*(1-'入力'!$B$9)</f>
        <v/>
      </c>
      <c r="BG94" s="27">
        <f>BG85+BG91*(1-'入力'!$B$9)</f>
        <v/>
      </c>
      <c r="BH94" s="27">
        <f>BH85+BH91*(1-'入力'!$B$9)</f>
        <v/>
      </c>
      <c r="BI94" s="27">
        <f>BI85+BI91*(1-'入力'!$B$9)</f>
        <v/>
      </c>
      <c r="BJ94" s="27">
        <f>BJ85+BJ91*(1-'入力'!$B$9)</f>
        <v/>
      </c>
      <c r="BK94" s="27">
        <f>BK85+BK91*(1-'入力'!$B$9)</f>
        <v/>
      </c>
      <c r="BL94" s="27">
        <f>BL85+BL91*(1-'入力'!$B$9)</f>
        <v/>
      </c>
      <c r="BM94" s="27">
        <f>BM85+BM91*(1-'入力'!$B$9)</f>
        <v/>
      </c>
      <c r="BN94" s="27">
        <f>BN85+BN91*(1-'入力'!$B$9)</f>
        <v/>
      </c>
      <c r="BO94" s="27">
        <f>BO85+BO91*(1-'入力'!$B$9)</f>
        <v/>
      </c>
    </row>
    <row r="95">
      <c r="A95" s="5" t="inlineStr">
        <is>
          <t>預金・現金（年末） 3</t>
        </is>
      </c>
      <c r="B95" s="27">
        <f>B86+B92*(1-'入力'!$B$9)</f>
        <v/>
      </c>
      <c r="C95" s="27">
        <f>C86+C92*(1-'入力'!$B$9)</f>
        <v/>
      </c>
      <c r="D95" s="27">
        <f>D86+D92*(1-'入力'!$B$9)</f>
        <v/>
      </c>
      <c r="E95" s="27">
        <f>E86+E92*(1-'入力'!$B$9)</f>
        <v/>
      </c>
      <c r="F95" s="27">
        <f>F86+F92*(1-'入力'!$B$9)</f>
        <v/>
      </c>
      <c r="G95" s="27">
        <f>G86+G92*(1-'入力'!$B$9)</f>
        <v/>
      </c>
      <c r="H95" s="27">
        <f>H86+H92*(1-'入力'!$B$9)</f>
        <v/>
      </c>
      <c r="I95" s="27">
        <f>I86+I92*(1-'入力'!$B$9)</f>
        <v/>
      </c>
      <c r="J95" s="27">
        <f>J86+J92*(1-'入力'!$B$9)</f>
        <v/>
      </c>
      <c r="K95" s="27">
        <f>K86+K92*(1-'入力'!$B$9)</f>
        <v/>
      </c>
      <c r="L95" s="27">
        <f>L86+L92*(1-'入力'!$B$9)</f>
        <v/>
      </c>
      <c r="M95" s="27">
        <f>M86+M92*(1-'入力'!$B$9)</f>
        <v/>
      </c>
      <c r="N95" s="27">
        <f>N86+N92*(1-'入力'!$B$9)</f>
        <v/>
      </c>
      <c r="O95" s="27">
        <f>O86+O92*(1-'入力'!$B$9)</f>
        <v/>
      </c>
      <c r="P95" s="27">
        <f>P86+P92*(1-'入力'!$B$9)</f>
        <v/>
      </c>
      <c r="Q95" s="27">
        <f>Q86+Q92*(1-'入力'!$B$9)</f>
        <v/>
      </c>
      <c r="R95" s="27">
        <f>R86+R92*(1-'入力'!$B$9)</f>
        <v/>
      </c>
      <c r="S95" s="27">
        <f>S86+S92*(1-'入力'!$B$9)</f>
        <v/>
      </c>
      <c r="T95" s="27">
        <f>T86+T92*(1-'入力'!$B$9)</f>
        <v/>
      </c>
      <c r="U95" s="27">
        <f>U86+U92*(1-'入力'!$B$9)</f>
        <v/>
      </c>
      <c r="V95" s="27">
        <f>V86+V92*(1-'入力'!$B$9)</f>
        <v/>
      </c>
      <c r="W95" s="27">
        <f>W86+W92*(1-'入力'!$B$9)</f>
        <v/>
      </c>
      <c r="X95" s="27">
        <f>X86+X92*(1-'入力'!$B$9)</f>
        <v/>
      </c>
      <c r="Y95" s="27">
        <f>Y86+Y92*(1-'入力'!$B$9)</f>
        <v/>
      </c>
      <c r="Z95" s="27">
        <f>Z86+Z92*(1-'入力'!$B$9)</f>
        <v/>
      </c>
      <c r="AA95" s="27">
        <f>AA86+AA92*(1-'入力'!$B$9)</f>
        <v/>
      </c>
      <c r="AB95" s="27">
        <f>AB86+AB92*(1-'入力'!$B$9)</f>
        <v/>
      </c>
      <c r="AC95" s="27">
        <f>AC86+AC92*(1-'入力'!$B$9)</f>
        <v/>
      </c>
      <c r="AD95" s="27">
        <f>AD86+AD92*(1-'入力'!$B$9)</f>
        <v/>
      </c>
      <c r="AE95" s="27">
        <f>AE86+AE92*(1-'入力'!$B$9)</f>
        <v/>
      </c>
      <c r="AF95" s="27">
        <f>AF86+AF92*(1-'入力'!$B$9)</f>
        <v/>
      </c>
      <c r="AG95" s="27">
        <f>AG86+AG92*(1-'入力'!$B$9)</f>
        <v/>
      </c>
      <c r="AH95" s="27">
        <f>AH86+AH92*(1-'入力'!$B$9)</f>
        <v/>
      </c>
      <c r="AI95" s="27">
        <f>AI86+AI92*(1-'入力'!$B$9)</f>
        <v/>
      </c>
      <c r="AJ95" s="27">
        <f>AJ86+AJ92*(1-'入力'!$B$9)</f>
        <v/>
      </c>
      <c r="AK95" s="27">
        <f>AK86+AK92*(1-'入力'!$B$9)</f>
        <v/>
      </c>
      <c r="AL95" s="27">
        <f>AL86+AL92*(1-'入力'!$B$9)</f>
        <v/>
      </c>
      <c r="AM95" s="27">
        <f>AM86+AM92*(1-'入力'!$B$9)</f>
        <v/>
      </c>
      <c r="AN95" s="27">
        <f>AN86+AN92*(1-'入力'!$B$9)</f>
        <v/>
      </c>
      <c r="AO95" s="27">
        <f>AO86+AO92*(1-'入力'!$B$9)</f>
        <v/>
      </c>
      <c r="AP95" s="27">
        <f>AP86+AP92*(1-'入力'!$B$9)</f>
        <v/>
      </c>
      <c r="AQ95" s="27">
        <f>AQ86+AQ92*(1-'入力'!$B$9)</f>
        <v/>
      </c>
      <c r="AR95" s="27">
        <f>AR86+AR92*(1-'入力'!$B$9)</f>
        <v/>
      </c>
      <c r="AS95" s="27">
        <f>AS86+AS92*(1-'入力'!$B$9)</f>
        <v/>
      </c>
      <c r="AT95" s="27">
        <f>AT86+AT92*(1-'入力'!$B$9)</f>
        <v/>
      </c>
      <c r="AU95" s="27">
        <f>AU86+AU92*(1-'入力'!$B$9)</f>
        <v/>
      </c>
      <c r="AV95" s="27">
        <f>AV86+AV92*(1-'入力'!$B$9)</f>
        <v/>
      </c>
      <c r="AW95" s="27">
        <f>AW86+AW92*(1-'入力'!$B$9)</f>
        <v/>
      </c>
      <c r="AX95" s="27">
        <f>AX86+AX92*(1-'入力'!$B$9)</f>
        <v/>
      </c>
      <c r="AY95" s="27">
        <f>AY86+AY92*(1-'入力'!$B$9)</f>
        <v/>
      </c>
      <c r="AZ95" s="27">
        <f>AZ86+AZ92*(1-'入力'!$B$9)</f>
        <v/>
      </c>
      <c r="BA95" s="27">
        <f>BA86+BA92*(1-'入力'!$B$9)</f>
        <v/>
      </c>
      <c r="BB95" s="27">
        <f>BB86+BB92*(1-'入力'!$B$9)</f>
        <v/>
      </c>
      <c r="BC95" s="27">
        <f>BC86+BC92*(1-'入力'!$B$9)</f>
        <v/>
      </c>
      <c r="BD95" s="27">
        <f>BD86+BD92*(1-'入力'!$B$9)</f>
        <v/>
      </c>
      <c r="BE95" s="27">
        <f>BE86+BE92*(1-'入力'!$B$9)</f>
        <v/>
      </c>
      <c r="BF95" s="27">
        <f>BF86+BF92*(1-'入力'!$B$9)</f>
        <v/>
      </c>
      <c r="BG95" s="27">
        <f>BG86+BG92*(1-'入力'!$B$9)</f>
        <v/>
      </c>
      <c r="BH95" s="27">
        <f>BH86+BH92*(1-'入力'!$B$9)</f>
        <v/>
      </c>
      <c r="BI95" s="27">
        <f>BI86+BI92*(1-'入力'!$B$9)</f>
        <v/>
      </c>
      <c r="BJ95" s="27">
        <f>BJ86+BJ92*(1-'入力'!$B$9)</f>
        <v/>
      </c>
      <c r="BK95" s="27">
        <f>BK86+BK92*(1-'入力'!$B$9)</f>
        <v/>
      </c>
      <c r="BL95" s="27">
        <f>BL86+BL92*(1-'入力'!$B$9)</f>
        <v/>
      </c>
      <c r="BM95" s="27">
        <f>BM86+BM92*(1-'入力'!$B$9)</f>
        <v/>
      </c>
      <c r="BN95" s="27">
        <f>BN86+BN92*(1-'入力'!$B$9)</f>
        <v/>
      </c>
      <c r="BO95" s="27">
        <f>BO86+BO92*(1-'入力'!$B$9)</f>
        <v/>
      </c>
    </row>
    <row r="96">
      <c r="A96" s="5" t="inlineStr">
        <is>
          <t>投資の残高（年末） 1</t>
        </is>
      </c>
      <c r="B96" s="26">
        <f>B87-B90</f>
        <v/>
      </c>
      <c r="C96" s="26">
        <f>C87-C90</f>
        <v/>
      </c>
      <c r="D96" s="26">
        <f>D87-D90</f>
        <v/>
      </c>
      <c r="E96" s="26">
        <f>E87-E90</f>
        <v/>
      </c>
      <c r="F96" s="26">
        <f>F87-F90</f>
        <v/>
      </c>
      <c r="G96" s="26">
        <f>G87-G90</f>
        <v/>
      </c>
      <c r="H96" s="26">
        <f>H87-H90</f>
        <v/>
      </c>
      <c r="I96" s="26">
        <f>I87-I90</f>
        <v/>
      </c>
      <c r="J96" s="26">
        <f>J87-J90</f>
        <v/>
      </c>
      <c r="K96" s="26">
        <f>K87-K90</f>
        <v/>
      </c>
      <c r="L96" s="26">
        <f>L87-L90</f>
        <v/>
      </c>
      <c r="M96" s="26">
        <f>M87-M90</f>
        <v/>
      </c>
      <c r="N96" s="26">
        <f>N87-N90</f>
        <v/>
      </c>
      <c r="O96" s="26">
        <f>O87-O90</f>
        <v/>
      </c>
      <c r="P96" s="26">
        <f>P87-P90</f>
        <v/>
      </c>
      <c r="Q96" s="26">
        <f>Q87-Q90</f>
        <v/>
      </c>
      <c r="R96" s="26">
        <f>R87-R90</f>
        <v/>
      </c>
      <c r="S96" s="26">
        <f>S87-S90</f>
        <v/>
      </c>
      <c r="T96" s="26">
        <f>T87-T90</f>
        <v/>
      </c>
      <c r="U96" s="26">
        <f>U87-U90</f>
        <v/>
      </c>
      <c r="V96" s="26">
        <f>V87-V90</f>
        <v/>
      </c>
      <c r="W96" s="26">
        <f>W87-W90</f>
        <v/>
      </c>
      <c r="X96" s="26">
        <f>X87-X90</f>
        <v/>
      </c>
      <c r="Y96" s="26">
        <f>Y87-Y90</f>
        <v/>
      </c>
      <c r="Z96" s="26">
        <f>Z87-Z90</f>
        <v/>
      </c>
      <c r="AA96" s="26">
        <f>AA87-AA90</f>
        <v/>
      </c>
      <c r="AB96" s="26">
        <f>AB87-AB90</f>
        <v/>
      </c>
      <c r="AC96" s="26">
        <f>AC87-AC90</f>
        <v/>
      </c>
      <c r="AD96" s="26">
        <f>AD87-AD90</f>
        <v/>
      </c>
      <c r="AE96" s="26">
        <f>AE87-AE90</f>
        <v/>
      </c>
      <c r="AF96" s="26">
        <f>AF87-AF90</f>
        <v/>
      </c>
      <c r="AG96" s="26">
        <f>AG87-AG90</f>
        <v/>
      </c>
      <c r="AH96" s="26">
        <f>AH87-AH90</f>
        <v/>
      </c>
      <c r="AI96" s="26">
        <f>AI87-AI90</f>
        <v/>
      </c>
      <c r="AJ96" s="26">
        <f>AJ87-AJ90</f>
        <v/>
      </c>
      <c r="AK96" s="26">
        <f>AK87-AK90</f>
        <v/>
      </c>
      <c r="AL96" s="26">
        <f>AL87-AL90</f>
        <v/>
      </c>
      <c r="AM96" s="26">
        <f>AM87-AM90</f>
        <v/>
      </c>
      <c r="AN96" s="26">
        <f>AN87-AN90</f>
        <v/>
      </c>
      <c r="AO96" s="26">
        <f>AO87-AO90</f>
        <v/>
      </c>
      <c r="AP96" s="26">
        <f>AP87-AP90</f>
        <v/>
      </c>
      <c r="AQ96" s="26">
        <f>AQ87-AQ90</f>
        <v/>
      </c>
      <c r="AR96" s="26">
        <f>AR87-AR90</f>
        <v/>
      </c>
      <c r="AS96" s="26">
        <f>AS87-AS90</f>
        <v/>
      </c>
      <c r="AT96" s="26">
        <f>AT87-AT90</f>
        <v/>
      </c>
      <c r="AU96" s="26">
        <f>AU87-AU90</f>
        <v/>
      </c>
      <c r="AV96" s="26">
        <f>AV87-AV90</f>
        <v/>
      </c>
      <c r="AW96" s="26">
        <f>AW87-AW90</f>
        <v/>
      </c>
      <c r="AX96" s="26">
        <f>AX87-AX90</f>
        <v/>
      </c>
      <c r="AY96" s="26">
        <f>AY87-AY90</f>
        <v/>
      </c>
      <c r="AZ96" s="26">
        <f>AZ87-AZ90</f>
        <v/>
      </c>
      <c r="BA96" s="26">
        <f>BA87-BA90</f>
        <v/>
      </c>
      <c r="BB96" s="26">
        <f>BB87-BB90</f>
        <v/>
      </c>
      <c r="BC96" s="26">
        <f>BC87-BC90</f>
        <v/>
      </c>
      <c r="BD96" s="26">
        <f>BD87-BD90</f>
        <v/>
      </c>
      <c r="BE96" s="26">
        <f>BE87-BE90</f>
        <v/>
      </c>
      <c r="BF96" s="26">
        <f>BF87-BF90</f>
        <v/>
      </c>
      <c r="BG96" s="26">
        <f>BG87-BG90</f>
        <v/>
      </c>
      <c r="BH96" s="26">
        <f>BH87-BH90</f>
        <v/>
      </c>
      <c r="BI96" s="26">
        <f>BI87-BI90</f>
        <v/>
      </c>
      <c r="BJ96" s="26">
        <f>BJ87-BJ90</f>
        <v/>
      </c>
      <c r="BK96" s="26">
        <f>BK87-BK90</f>
        <v/>
      </c>
      <c r="BL96" s="26">
        <f>BL87-BL90</f>
        <v/>
      </c>
      <c r="BM96" s="26">
        <f>BM87-BM90</f>
        <v/>
      </c>
      <c r="BN96" s="26">
        <f>BN87-BN90</f>
        <v/>
      </c>
      <c r="BO96" s="26">
        <f>BO87-BO90</f>
        <v/>
      </c>
    </row>
    <row r="97">
      <c r="A97" s="5" t="inlineStr">
        <is>
          <t>投資の残高（年末） 2</t>
        </is>
      </c>
      <c r="B97" s="26">
        <f>B88-B91</f>
        <v/>
      </c>
      <c r="C97" s="26">
        <f>C88-C91</f>
        <v/>
      </c>
      <c r="D97" s="26">
        <f>D88-D91</f>
        <v/>
      </c>
      <c r="E97" s="26">
        <f>E88-E91</f>
        <v/>
      </c>
      <c r="F97" s="26">
        <f>F88-F91</f>
        <v/>
      </c>
      <c r="G97" s="26">
        <f>G88-G91</f>
        <v/>
      </c>
      <c r="H97" s="26">
        <f>H88-H91</f>
        <v/>
      </c>
      <c r="I97" s="26">
        <f>I88-I91</f>
        <v/>
      </c>
      <c r="J97" s="26">
        <f>J88-J91</f>
        <v/>
      </c>
      <c r="K97" s="26">
        <f>K88-K91</f>
        <v/>
      </c>
      <c r="L97" s="26">
        <f>L88-L91</f>
        <v/>
      </c>
      <c r="M97" s="26">
        <f>M88-M91</f>
        <v/>
      </c>
      <c r="N97" s="26">
        <f>N88-N91</f>
        <v/>
      </c>
      <c r="O97" s="26">
        <f>O88-O91</f>
        <v/>
      </c>
      <c r="P97" s="26">
        <f>P88-P91</f>
        <v/>
      </c>
      <c r="Q97" s="26">
        <f>Q88-Q91</f>
        <v/>
      </c>
      <c r="R97" s="26">
        <f>R88-R91</f>
        <v/>
      </c>
      <c r="S97" s="26">
        <f>S88-S91</f>
        <v/>
      </c>
      <c r="T97" s="26">
        <f>T88-T91</f>
        <v/>
      </c>
      <c r="U97" s="26">
        <f>U88-U91</f>
        <v/>
      </c>
      <c r="V97" s="26">
        <f>V88-V91</f>
        <v/>
      </c>
      <c r="W97" s="26">
        <f>W88-W91</f>
        <v/>
      </c>
      <c r="X97" s="26">
        <f>X88-X91</f>
        <v/>
      </c>
      <c r="Y97" s="26">
        <f>Y88-Y91</f>
        <v/>
      </c>
      <c r="Z97" s="26">
        <f>Z88-Z91</f>
        <v/>
      </c>
      <c r="AA97" s="26">
        <f>AA88-AA91</f>
        <v/>
      </c>
      <c r="AB97" s="26">
        <f>AB88-AB91</f>
        <v/>
      </c>
      <c r="AC97" s="26">
        <f>AC88-AC91</f>
        <v/>
      </c>
      <c r="AD97" s="26">
        <f>AD88-AD91</f>
        <v/>
      </c>
      <c r="AE97" s="26">
        <f>AE88-AE91</f>
        <v/>
      </c>
      <c r="AF97" s="26">
        <f>AF88-AF91</f>
        <v/>
      </c>
      <c r="AG97" s="26">
        <f>AG88-AG91</f>
        <v/>
      </c>
      <c r="AH97" s="26">
        <f>AH88-AH91</f>
        <v/>
      </c>
      <c r="AI97" s="26">
        <f>AI88-AI91</f>
        <v/>
      </c>
      <c r="AJ97" s="26">
        <f>AJ88-AJ91</f>
        <v/>
      </c>
      <c r="AK97" s="26">
        <f>AK88-AK91</f>
        <v/>
      </c>
      <c r="AL97" s="26">
        <f>AL88-AL91</f>
        <v/>
      </c>
      <c r="AM97" s="26">
        <f>AM88-AM91</f>
        <v/>
      </c>
      <c r="AN97" s="26">
        <f>AN88-AN91</f>
        <v/>
      </c>
      <c r="AO97" s="26">
        <f>AO88-AO91</f>
        <v/>
      </c>
      <c r="AP97" s="26">
        <f>AP88-AP91</f>
        <v/>
      </c>
      <c r="AQ97" s="26">
        <f>AQ88-AQ91</f>
        <v/>
      </c>
      <c r="AR97" s="26">
        <f>AR88-AR91</f>
        <v/>
      </c>
      <c r="AS97" s="26">
        <f>AS88-AS91</f>
        <v/>
      </c>
      <c r="AT97" s="26">
        <f>AT88-AT91</f>
        <v/>
      </c>
      <c r="AU97" s="26">
        <f>AU88-AU91</f>
        <v/>
      </c>
      <c r="AV97" s="26">
        <f>AV88-AV91</f>
        <v/>
      </c>
      <c r="AW97" s="26">
        <f>AW88-AW91</f>
        <v/>
      </c>
      <c r="AX97" s="26">
        <f>AX88-AX91</f>
        <v/>
      </c>
      <c r="AY97" s="26">
        <f>AY88-AY91</f>
        <v/>
      </c>
      <c r="AZ97" s="26">
        <f>AZ88-AZ91</f>
        <v/>
      </c>
      <c r="BA97" s="26">
        <f>BA88-BA91</f>
        <v/>
      </c>
      <c r="BB97" s="26">
        <f>BB88-BB91</f>
        <v/>
      </c>
      <c r="BC97" s="26">
        <f>BC88-BC91</f>
        <v/>
      </c>
      <c r="BD97" s="26">
        <f>BD88-BD91</f>
        <v/>
      </c>
      <c r="BE97" s="26">
        <f>BE88-BE91</f>
        <v/>
      </c>
      <c r="BF97" s="26">
        <f>BF88-BF91</f>
        <v/>
      </c>
      <c r="BG97" s="26">
        <f>BG88-BG91</f>
        <v/>
      </c>
      <c r="BH97" s="26">
        <f>BH88-BH91</f>
        <v/>
      </c>
      <c r="BI97" s="26">
        <f>BI88-BI91</f>
        <v/>
      </c>
      <c r="BJ97" s="26">
        <f>BJ88-BJ91</f>
        <v/>
      </c>
      <c r="BK97" s="26">
        <f>BK88-BK91</f>
        <v/>
      </c>
      <c r="BL97" s="26">
        <f>BL88-BL91</f>
        <v/>
      </c>
      <c r="BM97" s="26">
        <f>BM88-BM91</f>
        <v/>
      </c>
      <c r="BN97" s="26">
        <f>BN88-BN91</f>
        <v/>
      </c>
      <c r="BO97" s="26">
        <f>BO88-BO91</f>
        <v/>
      </c>
    </row>
    <row r="98">
      <c r="A98" s="5" t="inlineStr">
        <is>
          <t>投資の残高（年末） 3</t>
        </is>
      </c>
      <c r="B98" s="26">
        <f>B89-B92</f>
        <v/>
      </c>
      <c r="C98" s="26">
        <f>C89-C92</f>
        <v/>
      </c>
      <c r="D98" s="26">
        <f>D89-D92</f>
        <v/>
      </c>
      <c r="E98" s="26">
        <f>E89-E92</f>
        <v/>
      </c>
      <c r="F98" s="26">
        <f>F89-F92</f>
        <v/>
      </c>
      <c r="G98" s="26">
        <f>G89-G92</f>
        <v/>
      </c>
      <c r="H98" s="26">
        <f>H89-H92</f>
        <v/>
      </c>
      <c r="I98" s="26">
        <f>I89-I92</f>
        <v/>
      </c>
      <c r="J98" s="26">
        <f>J89-J92</f>
        <v/>
      </c>
      <c r="K98" s="26">
        <f>K89-K92</f>
        <v/>
      </c>
      <c r="L98" s="26">
        <f>L89-L92</f>
        <v/>
      </c>
      <c r="M98" s="26">
        <f>M89-M92</f>
        <v/>
      </c>
      <c r="N98" s="26">
        <f>N89-N92</f>
        <v/>
      </c>
      <c r="O98" s="26">
        <f>O89-O92</f>
        <v/>
      </c>
      <c r="P98" s="26">
        <f>P89-P92</f>
        <v/>
      </c>
      <c r="Q98" s="26">
        <f>Q89-Q92</f>
        <v/>
      </c>
      <c r="R98" s="26">
        <f>R89-R92</f>
        <v/>
      </c>
      <c r="S98" s="26">
        <f>S89-S92</f>
        <v/>
      </c>
      <c r="T98" s="26">
        <f>T89-T92</f>
        <v/>
      </c>
      <c r="U98" s="26">
        <f>U89-U92</f>
        <v/>
      </c>
      <c r="V98" s="26">
        <f>V89-V92</f>
        <v/>
      </c>
      <c r="W98" s="26">
        <f>W89-W92</f>
        <v/>
      </c>
      <c r="X98" s="26">
        <f>X89-X92</f>
        <v/>
      </c>
      <c r="Y98" s="26">
        <f>Y89-Y92</f>
        <v/>
      </c>
      <c r="Z98" s="26">
        <f>Z89-Z92</f>
        <v/>
      </c>
      <c r="AA98" s="26">
        <f>AA89-AA92</f>
        <v/>
      </c>
      <c r="AB98" s="26">
        <f>AB89-AB92</f>
        <v/>
      </c>
      <c r="AC98" s="26">
        <f>AC89-AC92</f>
        <v/>
      </c>
      <c r="AD98" s="26">
        <f>AD89-AD92</f>
        <v/>
      </c>
      <c r="AE98" s="26">
        <f>AE89-AE92</f>
        <v/>
      </c>
      <c r="AF98" s="26">
        <f>AF89-AF92</f>
        <v/>
      </c>
      <c r="AG98" s="26">
        <f>AG89-AG92</f>
        <v/>
      </c>
      <c r="AH98" s="26">
        <f>AH89-AH92</f>
        <v/>
      </c>
      <c r="AI98" s="26">
        <f>AI89-AI92</f>
        <v/>
      </c>
      <c r="AJ98" s="26">
        <f>AJ89-AJ92</f>
        <v/>
      </c>
      <c r="AK98" s="26">
        <f>AK89-AK92</f>
        <v/>
      </c>
      <c r="AL98" s="26">
        <f>AL89-AL92</f>
        <v/>
      </c>
      <c r="AM98" s="26">
        <f>AM89-AM92</f>
        <v/>
      </c>
      <c r="AN98" s="26">
        <f>AN89-AN92</f>
        <v/>
      </c>
      <c r="AO98" s="26">
        <f>AO89-AO92</f>
        <v/>
      </c>
      <c r="AP98" s="26">
        <f>AP89-AP92</f>
        <v/>
      </c>
      <c r="AQ98" s="26">
        <f>AQ89-AQ92</f>
        <v/>
      </c>
      <c r="AR98" s="26">
        <f>AR89-AR92</f>
        <v/>
      </c>
      <c r="AS98" s="26">
        <f>AS89-AS92</f>
        <v/>
      </c>
      <c r="AT98" s="26">
        <f>AT89-AT92</f>
        <v/>
      </c>
      <c r="AU98" s="26">
        <f>AU89-AU92</f>
        <v/>
      </c>
      <c r="AV98" s="26">
        <f>AV89-AV92</f>
        <v/>
      </c>
      <c r="AW98" s="26">
        <f>AW89-AW92</f>
        <v/>
      </c>
      <c r="AX98" s="26">
        <f>AX89-AX92</f>
        <v/>
      </c>
      <c r="AY98" s="26">
        <f>AY89-AY92</f>
        <v/>
      </c>
      <c r="AZ98" s="26">
        <f>AZ89-AZ92</f>
        <v/>
      </c>
      <c r="BA98" s="26">
        <f>BA89-BA92</f>
        <v/>
      </c>
      <c r="BB98" s="26">
        <f>BB89-BB92</f>
        <v/>
      </c>
      <c r="BC98" s="26">
        <f>BC89-BC92</f>
        <v/>
      </c>
      <c r="BD98" s="26">
        <f>BD89-BD92</f>
        <v/>
      </c>
      <c r="BE98" s="26">
        <f>BE89-BE92</f>
        <v/>
      </c>
      <c r="BF98" s="26">
        <f>BF89-BF92</f>
        <v/>
      </c>
      <c r="BG98" s="26">
        <f>BG89-BG92</f>
        <v/>
      </c>
      <c r="BH98" s="26">
        <f>BH89-BH92</f>
        <v/>
      </c>
      <c r="BI98" s="26">
        <f>BI89-BI92</f>
        <v/>
      </c>
      <c r="BJ98" s="26">
        <f>BJ89-BJ92</f>
        <v/>
      </c>
      <c r="BK98" s="26">
        <f>BK89-BK92</f>
        <v/>
      </c>
      <c r="BL98" s="26">
        <f>BL89-BL92</f>
        <v/>
      </c>
      <c r="BM98" s="26">
        <f>BM89-BM92</f>
        <v/>
      </c>
      <c r="BN98" s="26">
        <f>BN89-BN92</f>
        <v/>
      </c>
      <c r="BO98" s="26">
        <f>BO89-BO92</f>
        <v/>
      </c>
    </row>
    <row r="99">
      <c r="A99" s="5" t="inlineStr">
        <is>
          <t>金融資産 1</t>
        </is>
      </c>
      <c r="B99" s="26">
        <f>B93+B96</f>
        <v/>
      </c>
      <c r="C99" s="26">
        <f>C93+C96</f>
        <v/>
      </c>
      <c r="D99" s="26">
        <f>D93+D96</f>
        <v/>
      </c>
      <c r="E99" s="26">
        <f>E93+E96</f>
        <v/>
      </c>
      <c r="F99" s="26">
        <f>F93+F96</f>
        <v/>
      </c>
      <c r="G99" s="26">
        <f>G93+G96</f>
        <v/>
      </c>
      <c r="H99" s="26">
        <f>H93+H96</f>
        <v/>
      </c>
      <c r="I99" s="26">
        <f>I93+I96</f>
        <v/>
      </c>
      <c r="J99" s="26">
        <f>J93+J96</f>
        <v/>
      </c>
      <c r="K99" s="26">
        <f>K93+K96</f>
        <v/>
      </c>
      <c r="L99" s="26">
        <f>L93+L96</f>
        <v/>
      </c>
      <c r="M99" s="26">
        <f>M93+M96</f>
        <v/>
      </c>
      <c r="N99" s="26">
        <f>N93+N96</f>
        <v/>
      </c>
      <c r="O99" s="26">
        <f>O93+O96</f>
        <v/>
      </c>
      <c r="P99" s="26">
        <f>P93+P96</f>
        <v/>
      </c>
      <c r="Q99" s="26">
        <f>Q93+Q96</f>
        <v/>
      </c>
      <c r="R99" s="26">
        <f>R93+R96</f>
        <v/>
      </c>
      <c r="S99" s="26">
        <f>S93+S96</f>
        <v/>
      </c>
      <c r="T99" s="26">
        <f>T93+T96</f>
        <v/>
      </c>
      <c r="U99" s="26">
        <f>U93+U96</f>
        <v/>
      </c>
      <c r="V99" s="26">
        <f>V93+V96</f>
        <v/>
      </c>
      <c r="W99" s="26">
        <f>W93+W96</f>
        <v/>
      </c>
      <c r="X99" s="26">
        <f>X93+X96</f>
        <v/>
      </c>
      <c r="Y99" s="26">
        <f>Y93+Y96</f>
        <v/>
      </c>
      <c r="Z99" s="26">
        <f>Z93+Z96</f>
        <v/>
      </c>
      <c r="AA99" s="26">
        <f>AA93+AA96</f>
        <v/>
      </c>
      <c r="AB99" s="26">
        <f>AB93+AB96</f>
        <v/>
      </c>
      <c r="AC99" s="26">
        <f>AC93+AC96</f>
        <v/>
      </c>
      <c r="AD99" s="26">
        <f>AD93+AD96</f>
        <v/>
      </c>
      <c r="AE99" s="26">
        <f>AE93+AE96</f>
        <v/>
      </c>
      <c r="AF99" s="26">
        <f>AF93+AF96</f>
        <v/>
      </c>
      <c r="AG99" s="26">
        <f>AG93+AG96</f>
        <v/>
      </c>
      <c r="AH99" s="26">
        <f>AH93+AH96</f>
        <v/>
      </c>
      <c r="AI99" s="26">
        <f>AI93+AI96</f>
        <v/>
      </c>
      <c r="AJ99" s="26">
        <f>AJ93+AJ96</f>
        <v/>
      </c>
      <c r="AK99" s="26">
        <f>AK93+AK96</f>
        <v/>
      </c>
      <c r="AL99" s="26">
        <f>AL93+AL96</f>
        <v/>
      </c>
      <c r="AM99" s="26">
        <f>AM93+AM96</f>
        <v/>
      </c>
      <c r="AN99" s="26">
        <f>AN93+AN96</f>
        <v/>
      </c>
      <c r="AO99" s="26">
        <f>AO93+AO96</f>
        <v/>
      </c>
      <c r="AP99" s="26">
        <f>AP93+AP96</f>
        <v/>
      </c>
      <c r="AQ99" s="26">
        <f>AQ93+AQ96</f>
        <v/>
      </c>
      <c r="AR99" s="26">
        <f>AR93+AR96</f>
        <v/>
      </c>
      <c r="AS99" s="26">
        <f>AS93+AS96</f>
        <v/>
      </c>
      <c r="AT99" s="26">
        <f>AT93+AT96</f>
        <v/>
      </c>
      <c r="AU99" s="26">
        <f>AU93+AU96</f>
        <v/>
      </c>
      <c r="AV99" s="26">
        <f>AV93+AV96</f>
        <v/>
      </c>
      <c r="AW99" s="26">
        <f>AW93+AW96</f>
        <v/>
      </c>
      <c r="AX99" s="26">
        <f>AX93+AX96</f>
        <v/>
      </c>
      <c r="AY99" s="26">
        <f>AY93+AY96</f>
        <v/>
      </c>
      <c r="AZ99" s="26">
        <f>AZ93+AZ96</f>
        <v/>
      </c>
      <c r="BA99" s="26">
        <f>BA93+BA96</f>
        <v/>
      </c>
      <c r="BB99" s="26">
        <f>BB93+BB96</f>
        <v/>
      </c>
      <c r="BC99" s="26">
        <f>BC93+BC96</f>
        <v/>
      </c>
      <c r="BD99" s="26">
        <f>BD93+BD96</f>
        <v/>
      </c>
      <c r="BE99" s="26">
        <f>BE93+BE96</f>
        <v/>
      </c>
      <c r="BF99" s="26">
        <f>BF93+BF96</f>
        <v/>
      </c>
      <c r="BG99" s="26">
        <f>BG93+BG96</f>
        <v/>
      </c>
      <c r="BH99" s="26">
        <f>BH93+BH96</f>
        <v/>
      </c>
      <c r="BI99" s="26">
        <f>BI93+BI96</f>
        <v/>
      </c>
      <c r="BJ99" s="26">
        <f>BJ93+BJ96</f>
        <v/>
      </c>
      <c r="BK99" s="26">
        <f>BK93+BK96</f>
        <v/>
      </c>
      <c r="BL99" s="26">
        <f>BL93+BL96</f>
        <v/>
      </c>
      <c r="BM99" s="26">
        <f>BM93+BM96</f>
        <v/>
      </c>
      <c r="BN99" s="26">
        <f>BN93+BN96</f>
        <v/>
      </c>
      <c r="BO99" s="26">
        <f>BO93+BO96</f>
        <v/>
      </c>
    </row>
    <row r="100">
      <c r="A100" s="5" t="inlineStr">
        <is>
          <t>金融資産 2</t>
        </is>
      </c>
      <c r="B100" s="26">
        <f>B94+B97</f>
        <v/>
      </c>
      <c r="C100" s="26">
        <f>C94+C97</f>
        <v/>
      </c>
      <c r="D100" s="26">
        <f>D94+D97</f>
        <v/>
      </c>
      <c r="E100" s="26">
        <f>E94+E97</f>
        <v/>
      </c>
      <c r="F100" s="26">
        <f>F94+F97</f>
        <v/>
      </c>
      <c r="G100" s="26">
        <f>G94+G97</f>
        <v/>
      </c>
      <c r="H100" s="26">
        <f>H94+H97</f>
        <v/>
      </c>
      <c r="I100" s="26">
        <f>I94+I97</f>
        <v/>
      </c>
      <c r="J100" s="26">
        <f>J94+J97</f>
        <v/>
      </c>
      <c r="K100" s="26">
        <f>K94+K97</f>
        <v/>
      </c>
      <c r="L100" s="26">
        <f>L94+L97</f>
        <v/>
      </c>
      <c r="M100" s="26">
        <f>M94+M97</f>
        <v/>
      </c>
      <c r="N100" s="26">
        <f>N94+N97</f>
        <v/>
      </c>
      <c r="O100" s="26">
        <f>O94+O97</f>
        <v/>
      </c>
      <c r="P100" s="26">
        <f>P94+P97</f>
        <v/>
      </c>
      <c r="Q100" s="26">
        <f>Q94+Q97</f>
        <v/>
      </c>
      <c r="R100" s="26">
        <f>R94+R97</f>
        <v/>
      </c>
      <c r="S100" s="26">
        <f>S94+S97</f>
        <v/>
      </c>
      <c r="T100" s="26">
        <f>T94+T97</f>
        <v/>
      </c>
      <c r="U100" s="26">
        <f>U94+U97</f>
        <v/>
      </c>
      <c r="V100" s="26">
        <f>V94+V97</f>
        <v/>
      </c>
      <c r="W100" s="26">
        <f>W94+W97</f>
        <v/>
      </c>
      <c r="X100" s="26">
        <f>X94+X97</f>
        <v/>
      </c>
      <c r="Y100" s="26">
        <f>Y94+Y97</f>
        <v/>
      </c>
      <c r="Z100" s="26">
        <f>Z94+Z97</f>
        <v/>
      </c>
      <c r="AA100" s="26">
        <f>AA94+AA97</f>
        <v/>
      </c>
      <c r="AB100" s="26">
        <f>AB94+AB97</f>
        <v/>
      </c>
      <c r="AC100" s="26">
        <f>AC94+AC97</f>
        <v/>
      </c>
      <c r="AD100" s="26">
        <f>AD94+AD97</f>
        <v/>
      </c>
      <c r="AE100" s="26">
        <f>AE94+AE97</f>
        <v/>
      </c>
      <c r="AF100" s="26">
        <f>AF94+AF97</f>
        <v/>
      </c>
      <c r="AG100" s="26">
        <f>AG94+AG97</f>
        <v/>
      </c>
      <c r="AH100" s="26">
        <f>AH94+AH97</f>
        <v/>
      </c>
      <c r="AI100" s="26">
        <f>AI94+AI97</f>
        <v/>
      </c>
      <c r="AJ100" s="26">
        <f>AJ94+AJ97</f>
        <v/>
      </c>
      <c r="AK100" s="26">
        <f>AK94+AK97</f>
        <v/>
      </c>
      <c r="AL100" s="26">
        <f>AL94+AL97</f>
        <v/>
      </c>
      <c r="AM100" s="26">
        <f>AM94+AM97</f>
        <v/>
      </c>
      <c r="AN100" s="26">
        <f>AN94+AN97</f>
        <v/>
      </c>
      <c r="AO100" s="26">
        <f>AO94+AO97</f>
        <v/>
      </c>
      <c r="AP100" s="26">
        <f>AP94+AP97</f>
        <v/>
      </c>
      <c r="AQ100" s="26">
        <f>AQ94+AQ97</f>
        <v/>
      </c>
      <c r="AR100" s="26">
        <f>AR94+AR97</f>
        <v/>
      </c>
      <c r="AS100" s="26">
        <f>AS94+AS97</f>
        <v/>
      </c>
      <c r="AT100" s="26">
        <f>AT94+AT97</f>
        <v/>
      </c>
      <c r="AU100" s="26">
        <f>AU94+AU97</f>
        <v/>
      </c>
      <c r="AV100" s="26">
        <f>AV94+AV97</f>
        <v/>
      </c>
      <c r="AW100" s="26">
        <f>AW94+AW97</f>
        <v/>
      </c>
      <c r="AX100" s="26">
        <f>AX94+AX97</f>
        <v/>
      </c>
      <c r="AY100" s="26">
        <f>AY94+AY97</f>
        <v/>
      </c>
      <c r="AZ100" s="26">
        <f>AZ94+AZ97</f>
        <v/>
      </c>
      <c r="BA100" s="26">
        <f>BA94+BA97</f>
        <v/>
      </c>
      <c r="BB100" s="26">
        <f>BB94+BB97</f>
        <v/>
      </c>
      <c r="BC100" s="26">
        <f>BC94+BC97</f>
        <v/>
      </c>
      <c r="BD100" s="26">
        <f>BD94+BD97</f>
        <v/>
      </c>
      <c r="BE100" s="26">
        <f>BE94+BE97</f>
        <v/>
      </c>
      <c r="BF100" s="26">
        <f>BF94+BF97</f>
        <v/>
      </c>
      <c r="BG100" s="26">
        <f>BG94+BG97</f>
        <v/>
      </c>
      <c r="BH100" s="26">
        <f>BH94+BH97</f>
        <v/>
      </c>
      <c r="BI100" s="26">
        <f>BI94+BI97</f>
        <v/>
      </c>
      <c r="BJ100" s="26">
        <f>BJ94+BJ97</f>
        <v/>
      </c>
      <c r="BK100" s="26">
        <f>BK94+BK97</f>
        <v/>
      </c>
      <c r="BL100" s="26">
        <f>BL94+BL97</f>
        <v/>
      </c>
      <c r="BM100" s="26">
        <f>BM94+BM97</f>
        <v/>
      </c>
      <c r="BN100" s="26">
        <f>BN94+BN97</f>
        <v/>
      </c>
      <c r="BO100" s="26">
        <f>BO94+BO97</f>
        <v/>
      </c>
    </row>
    <row r="101">
      <c r="A101" s="5" t="inlineStr">
        <is>
          <t>金融資産 3</t>
        </is>
      </c>
      <c r="B101" s="26">
        <f>B95+B98</f>
        <v/>
      </c>
      <c r="C101" s="26">
        <f>C95+C98</f>
        <v/>
      </c>
      <c r="D101" s="26">
        <f>D95+D98</f>
        <v/>
      </c>
      <c r="E101" s="26">
        <f>E95+E98</f>
        <v/>
      </c>
      <c r="F101" s="26">
        <f>F95+F98</f>
        <v/>
      </c>
      <c r="G101" s="26">
        <f>G95+G98</f>
        <v/>
      </c>
      <c r="H101" s="26">
        <f>H95+H98</f>
        <v/>
      </c>
      <c r="I101" s="26">
        <f>I95+I98</f>
        <v/>
      </c>
      <c r="J101" s="26">
        <f>J95+J98</f>
        <v/>
      </c>
      <c r="K101" s="26">
        <f>K95+K98</f>
        <v/>
      </c>
      <c r="L101" s="26">
        <f>L95+L98</f>
        <v/>
      </c>
      <c r="M101" s="26">
        <f>M95+M98</f>
        <v/>
      </c>
      <c r="N101" s="26">
        <f>N95+N98</f>
        <v/>
      </c>
      <c r="O101" s="26">
        <f>O95+O98</f>
        <v/>
      </c>
      <c r="P101" s="26">
        <f>P95+P98</f>
        <v/>
      </c>
      <c r="Q101" s="26">
        <f>Q95+Q98</f>
        <v/>
      </c>
      <c r="R101" s="26">
        <f>R95+R98</f>
        <v/>
      </c>
      <c r="S101" s="26">
        <f>S95+S98</f>
        <v/>
      </c>
      <c r="T101" s="26">
        <f>T95+T98</f>
        <v/>
      </c>
      <c r="U101" s="26">
        <f>U95+U98</f>
        <v/>
      </c>
      <c r="V101" s="26">
        <f>V95+V98</f>
        <v/>
      </c>
      <c r="W101" s="26">
        <f>W95+W98</f>
        <v/>
      </c>
      <c r="X101" s="26">
        <f>X95+X98</f>
        <v/>
      </c>
      <c r="Y101" s="26">
        <f>Y95+Y98</f>
        <v/>
      </c>
      <c r="Z101" s="26">
        <f>Z95+Z98</f>
        <v/>
      </c>
      <c r="AA101" s="26">
        <f>AA95+AA98</f>
        <v/>
      </c>
      <c r="AB101" s="26">
        <f>AB95+AB98</f>
        <v/>
      </c>
      <c r="AC101" s="26">
        <f>AC95+AC98</f>
        <v/>
      </c>
      <c r="AD101" s="26">
        <f>AD95+AD98</f>
        <v/>
      </c>
      <c r="AE101" s="26">
        <f>AE95+AE98</f>
        <v/>
      </c>
      <c r="AF101" s="26">
        <f>AF95+AF98</f>
        <v/>
      </c>
      <c r="AG101" s="26">
        <f>AG95+AG98</f>
        <v/>
      </c>
      <c r="AH101" s="26">
        <f>AH95+AH98</f>
        <v/>
      </c>
      <c r="AI101" s="26">
        <f>AI95+AI98</f>
        <v/>
      </c>
      <c r="AJ101" s="26">
        <f>AJ95+AJ98</f>
        <v/>
      </c>
      <c r="AK101" s="26">
        <f>AK95+AK98</f>
        <v/>
      </c>
      <c r="AL101" s="26">
        <f>AL95+AL98</f>
        <v/>
      </c>
      <c r="AM101" s="26">
        <f>AM95+AM98</f>
        <v/>
      </c>
      <c r="AN101" s="26">
        <f>AN95+AN98</f>
        <v/>
      </c>
      <c r="AO101" s="26">
        <f>AO95+AO98</f>
        <v/>
      </c>
      <c r="AP101" s="26">
        <f>AP95+AP98</f>
        <v/>
      </c>
      <c r="AQ101" s="26">
        <f>AQ95+AQ98</f>
        <v/>
      </c>
      <c r="AR101" s="26">
        <f>AR95+AR98</f>
        <v/>
      </c>
      <c r="AS101" s="26">
        <f>AS95+AS98</f>
        <v/>
      </c>
      <c r="AT101" s="26">
        <f>AT95+AT98</f>
        <v/>
      </c>
      <c r="AU101" s="26">
        <f>AU95+AU98</f>
        <v/>
      </c>
      <c r="AV101" s="26">
        <f>AV95+AV98</f>
        <v/>
      </c>
      <c r="AW101" s="26">
        <f>AW95+AW98</f>
        <v/>
      </c>
      <c r="AX101" s="26">
        <f>AX95+AX98</f>
        <v/>
      </c>
      <c r="AY101" s="26">
        <f>AY95+AY98</f>
        <v/>
      </c>
      <c r="AZ101" s="26">
        <f>AZ95+AZ98</f>
        <v/>
      </c>
      <c r="BA101" s="26">
        <f>BA95+BA98</f>
        <v/>
      </c>
      <c r="BB101" s="26">
        <f>BB95+BB98</f>
        <v/>
      </c>
      <c r="BC101" s="26">
        <f>BC95+BC98</f>
        <v/>
      </c>
      <c r="BD101" s="26">
        <f>BD95+BD98</f>
        <v/>
      </c>
      <c r="BE101" s="26">
        <f>BE95+BE98</f>
        <v/>
      </c>
      <c r="BF101" s="26">
        <f>BF95+BF98</f>
        <v/>
      </c>
      <c r="BG101" s="26">
        <f>BG95+BG98</f>
        <v/>
      </c>
      <c r="BH101" s="26">
        <f>BH95+BH98</f>
        <v/>
      </c>
      <c r="BI101" s="26">
        <f>BI95+BI98</f>
        <v/>
      </c>
      <c r="BJ101" s="26">
        <f>BJ95+BJ98</f>
        <v/>
      </c>
      <c r="BK101" s="26">
        <f>BK95+BK98</f>
        <v/>
      </c>
      <c r="BL101" s="26">
        <f>BL95+BL98</f>
        <v/>
      </c>
      <c r="BM101" s="26">
        <f>BM95+BM98</f>
        <v/>
      </c>
      <c r="BN101" s="26">
        <f>BN95+BN98</f>
        <v/>
      </c>
      <c r="BO101" s="26">
        <f>BO95+BO98</f>
        <v/>
      </c>
    </row>
    <row r="102">
      <c r="A102" s="5" t="inlineStr">
        <is>
          <t>純資産 1</t>
        </is>
      </c>
      <c r="B102" s="26">
        <f>B99+B$65-B$73</f>
        <v/>
      </c>
      <c r="C102" s="26">
        <f>C99+C$65-C$73</f>
        <v/>
      </c>
      <c r="D102" s="26">
        <f>D99+D$65-D$73</f>
        <v/>
      </c>
      <c r="E102" s="26">
        <f>E99+E$65-E$73</f>
        <v/>
      </c>
      <c r="F102" s="26">
        <f>F99+F$65-F$73</f>
        <v/>
      </c>
      <c r="G102" s="26">
        <f>G99+G$65-G$73</f>
        <v/>
      </c>
      <c r="H102" s="26">
        <f>H99+H$65-H$73</f>
        <v/>
      </c>
      <c r="I102" s="26">
        <f>I99+I$65-I$73</f>
        <v/>
      </c>
      <c r="J102" s="26">
        <f>J99+J$65-J$73</f>
        <v/>
      </c>
      <c r="K102" s="26">
        <f>K99+K$65-K$73</f>
        <v/>
      </c>
      <c r="L102" s="26">
        <f>L99+L$65-L$73</f>
        <v/>
      </c>
      <c r="M102" s="26">
        <f>M99+M$65-M$73</f>
        <v/>
      </c>
      <c r="N102" s="26">
        <f>N99+N$65-N$73</f>
        <v/>
      </c>
      <c r="O102" s="26">
        <f>O99+O$65-O$73</f>
        <v/>
      </c>
      <c r="P102" s="26">
        <f>P99+P$65-P$73</f>
        <v/>
      </c>
      <c r="Q102" s="26">
        <f>Q99+Q$65-Q$73</f>
        <v/>
      </c>
      <c r="R102" s="26">
        <f>R99+R$65-R$73</f>
        <v/>
      </c>
      <c r="S102" s="26">
        <f>S99+S$65-S$73</f>
        <v/>
      </c>
      <c r="T102" s="26">
        <f>T99+T$65-T$73</f>
        <v/>
      </c>
      <c r="U102" s="26">
        <f>U99+U$65-U$73</f>
        <v/>
      </c>
      <c r="V102" s="26">
        <f>V99+V$65-V$73</f>
        <v/>
      </c>
      <c r="W102" s="26">
        <f>W99+W$65-W$73</f>
        <v/>
      </c>
      <c r="X102" s="26">
        <f>X99+X$65-X$73</f>
        <v/>
      </c>
      <c r="Y102" s="26">
        <f>Y99+Y$65-Y$73</f>
        <v/>
      </c>
      <c r="Z102" s="26">
        <f>Z99+Z$65-Z$73</f>
        <v/>
      </c>
      <c r="AA102" s="26">
        <f>AA99+AA$65-AA$73</f>
        <v/>
      </c>
      <c r="AB102" s="26">
        <f>AB99+AB$65-AB$73</f>
        <v/>
      </c>
      <c r="AC102" s="26">
        <f>AC99+AC$65-AC$73</f>
        <v/>
      </c>
      <c r="AD102" s="26">
        <f>AD99+AD$65-AD$73</f>
        <v/>
      </c>
      <c r="AE102" s="26">
        <f>AE99+AE$65-AE$73</f>
        <v/>
      </c>
      <c r="AF102" s="26">
        <f>AF99+AF$65-AF$73</f>
        <v/>
      </c>
      <c r="AG102" s="26">
        <f>AG99+AG$65-AG$73</f>
        <v/>
      </c>
      <c r="AH102" s="26">
        <f>AH99+AH$65-AH$73</f>
        <v/>
      </c>
      <c r="AI102" s="26">
        <f>AI99+AI$65-AI$73</f>
        <v/>
      </c>
      <c r="AJ102" s="26">
        <f>AJ99+AJ$65-AJ$73</f>
        <v/>
      </c>
      <c r="AK102" s="26">
        <f>AK99+AK$65-AK$73</f>
        <v/>
      </c>
      <c r="AL102" s="26">
        <f>AL99+AL$65-AL$73</f>
        <v/>
      </c>
      <c r="AM102" s="26">
        <f>AM99+AM$65-AM$73</f>
        <v/>
      </c>
      <c r="AN102" s="26">
        <f>AN99+AN$65-AN$73</f>
        <v/>
      </c>
      <c r="AO102" s="26">
        <f>AO99+AO$65-AO$73</f>
        <v/>
      </c>
      <c r="AP102" s="26">
        <f>AP99+AP$65-AP$73</f>
        <v/>
      </c>
      <c r="AQ102" s="26">
        <f>AQ99+AQ$65-AQ$73</f>
        <v/>
      </c>
      <c r="AR102" s="26">
        <f>AR99+AR$65-AR$73</f>
        <v/>
      </c>
      <c r="AS102" s="26">
        <f>AS99+AS$65-AS$73</f>
        <v/>
      </c>
      <c r="AT102" s="26">
        <f>AT99+AT$65-AT$73</f>
        <v/>
      </c>
      <c r="AU102" s="26">
        <f>AU99+AU$65-AU$73</f>
        <v/>
      </c>
      <c r="AV102" s="26">
        <f>AV99+AV$65-AV$73</f>
        <v/>
      </c>
      <c r="AW102" s="26">
        <f>AW99+AW$65-AW$73</f>
        <v/>
      </c>
      <c r="AX102" s="26">
        <f>AX99+AX$65-AX$73</f>
        <v/>
      </c>
      <c r="AY102" s="26">
        <f>AY99+AY$65-AY$73</f>
        <v/>
      </c>
      <c r="AZ102" s="26">
        <f>AZ99+AZ$65-AZ$73</f>
        <v/>
      </c>
      <c r="BA102" s="26">
        <f>BA99+BA$65-BA$73</f>
        <v/>
      </c>
      <c r="BB102" s="26">
        <f>BB99+BB$65-BB$73</f>
        <v/>
      </c>
      <c r="BC102" s="26">
        <f>BC99+BC$65-BC$73</f>
        <v/>
      </c>
      <c r="BD102" s="26">
        <f>BD99+BD$65-BD$73</f>
        <v/>
      </c>
      <c r="BE102" s="26">
        <f>BE99+BE$65-BE$73</f>
        <v/>
      </c>
      <c r="BF102" s="26">
        <f>BF99+BF$65-BF$73</f>
        <v/>
      </c>
      <c r="BG102" s="26">
        <f>BG99+BG$65-BG$73</f>
        <v/>
      </c>
      <c r="BH102" s="26">
        <f>BH99+BH$65-BH$73</f>
        <v/>
      </c>
      <c r="BI102" s="26">
        <f>BI99+BI$65-BI$73</f>
        <v/>
      </c>
      <c r="BJ102" s="26">
        <f>BJ99+BJ$65-BJ$73</f>
        <v/>
      </c>
      <c r="BK102" s="26">
        <f>BK99+BK$65-BK$73</f>
        <v/>
      </c>
      <c r="BL102" s="26">
        <f>BL99+BL$65-BL$73</f>
        <v/>
      </c>
      <c r="BM102" s="26">
        <f>BM99+BM$65-BM$73</f>
        <v/>
      </c>
      <c r="BN102" s="26">
        <f>BN99+BN$65-BN$73</f>
        <v/>
      </c>
      <c r="BO102" s="26">
        <f>BO99+BO$65-BO$73</f>
        <v/>
      </c>
    </row>
    <row r="103">
      <c r="A103" s="5" t="inlineStr">
        <is>
          <t>純資産 2</t>
        </is>
      </c>
      <c r="B103" s="26">
        <f>B100+B$65-B$73</f>
        <v/>
      </c>
      <c r="C103" s="26">
        <f>C100+C$65-C$73</f>
        <v/>
      </c>
      <c r="D103" s="26">
        <f>D100+D$65-D$73</f>
        <v/>
      </c>
      <c r="E103" s="26">
        <f>E100+E$65-E$73</f>
        <v/>
      </c>
      <c r="F103" s="26">
        <f>F100+F$65-F$73</f>
        <v/>
      </c>
      <c r="G103" s="26">
        <f>G100+G$65-G$73</f>
        <v/>
      </c>
      <c r="H103" s="26">
        <f>H100+H$65-H$73</f>
        <v/>
      </c>
      <c r="I103" s="26">
        <f>I100+I$65-I$73</f>
        <v/>
      </c>
      <c r="J103" s="26">
        <f>J100+J$65-J$73</f>
        <v/>
      </c>
      <c r="K103" s="26">
        <f>K100+K$65-K$73</f>
        <v/>
      </c>
      <c r="L103" s="26">
        <f>L100+L$65-L$73</f>
        <v/>
      </c>
      <c r="M103" s="26">
        <f>M100+M$65-M$73</f>
        <v/>
      </c>
      <c r="N103" s="26">
        <f>N100+N$65-N$73</f>
        <v/>
      </c>
      <c r="O103" s="26">
        <f>O100+O$65-O$73</f>
        <v/>
      </c>
      <c r="P103" s="26">
        <f>P100+P$65-P$73</f>
        <v/>
      </c>
      <c r="Q103" s="26">
        <f>Q100+Q$65-Q$73</f>
        <v/>
      </c>
      <c r="R103" s="26">
        <f>R100+R$65-R$73</f>
        <v/>
      </c>
      <c r="S103" s="26">
        <f>S100+S$65-S$73</f>
        <v/>
      </c>
      <c r="T103" s="26">
        <f>T100+T$65-T$73</f>
        <v/>
      </c>
      <c r="U103" s="26">
        <f>U100+U$65-U$73</f>
        <v/>
      </c>
      <c r="V103" s="26">
        <f>V100+V$65-V$73</f>
        <v/>
      </c>
      <c r="W103" s="26">
        <f>W100+W$65-W$73</f>
        <v/>
      </c>
      <c r="X103" s="26">
        <f>X100+X$65-X$73</f>
        <v/>
      </c>
      <c r="Y103" s="26">
        <f>Y100+Y$65-Y$73</f>
        <v/>
      </c>
      <c r="Z103" s="26">
        <f>Z100+Z$65-Z$73</f>
        <v/>
      </c>
      <c r="AA103" s="26">
        <f>AA100+AA$65-AA$73</f>
        <v/>
      </c>
      <c r="AB103" s="26">
        <f>AB100+AB$65-AB$73</f>
        <v/>
      </c>
      <c r="AC103" s="26">
        <f>AC100+AC$65-AC$73</f>
        <v/>
      </c>
      <c r="AD103" s="26">
        <f>AD100+AD$65-AD$73</f>
        <v/>
      </c>
      <c r="AE103" s="26">
        <f>AE100+AE$65-AE$73</f>
        <v/>
      </c>
      <c r="AF103" s="26">
        <f>AF100+AF$65-AF$73</f>
        <v/>
      </c>
      <c r="AG103" s="26">
        <f>AG100+AG$65-AG$73</f>
        <v/>
      </c>
      <c r="AH103" s="26">
        <f>AH100+AH$65-AH$73</f>
        <v/>
      </c>
      <c r="AI103" s="26">
        <f>AI100+AI$65-AI$73</f>
        <v/>
      </c>
      <c r="AJ103" s="26">
        <f>AJ100+AJ$65-AJ$73</f>
        <v/>
      </c>
      <c r="AK103" s="26">
        <f>AK100+AK$65-AK$73</f>
        <v/>
      </c>
      <c r="AL103" s="26">
        <f>AL100+AL$65-AL$73</f>
        <v/>
      </c>
      <c r="AM103" s="26">
        <f>AM100+AM$65-AM$73</f>
        <v/>
      </c>
      <c r="AN103" s="26">
        <f>AN100+AN$65-AN$73</f>
        <v/>
      </c>
      <c r="AO103" s="26">
        <f>AO100+AO$65-AO$73</f>
        <v/>
      </c>
      <c r="AP103" s="26">
        <f>AP100+AP$65-AP$73</f>
        <v/>
      </c>
      <c r="AQ103" s="26">
        <f>AQ100+AQ$65-AQ$73</f>
        <v/>
      </c>
      <c r="AR103" s="26">
        <f>AR100+AR$65-AR$73</f>
        <v/>
      </c>
      <c r="AS103" s="26">
        <f>AS100+AS$65-AS$73</f>
        <v/>
      </c>
      <c r="AT103" s="26">
        <f>AT100+AT$65-AT$73</f>
        <v/>
      </c>
      <c r="AU103" s="26">
        <f>AU100+AU$65-AU$73</f>
        <v/>
      </c>
      <c r="AV103" s="26">
        <f>AV100+AV$65-AV$73</f>
        <v/>
      </c>
      <c r="AW103" s="26">
        <f>AW100+AW$65-AW$73</f>
        <v/>
      </c>
      <c r="AX103" s="26">
        <f>AX100+AX$65-AX$73</f>
        <v/>
      </c>
      <c r="AY103" s="26">
        <f>AY100+AY$65-AY$73</f>
        <v/>
      </c>
      <c r="AZ103" s="26">
        <f>AZ100+AZ$65-AZ$73</f>
        <v/>
      </c>
      <c r="BA103" s="26">
        <f>BA100+BA$65-BA$73</f>
        <v/>
      </c>
      <c r="BB103" s="26">
        <f>BB100+BB$65-BB$73</f>
        <v/>
      </c>
      <c r="BC103" s="26">
        <f>BC100+BC$65-BC$73</f>
        <v/>
      </c>
      <c r="BD103" s="26">
        <f>BD100+BD$65-BD$73</f>
        <v/>
      </c>
      <c r="BE103" s="26">
        <f>BE100+BE$65-BE$73</f>
        <v/>
      </c>
      <c r="BF103" s="26">
        <f>BF100+BF$65-BF$73</f>
        <v/>
      </c>
      <c r="BG103" s="26">
        <f>BG100+BG$65-BG$73</f>
        <v/>
      </c>
      <c r="BH103" s="26">
        <f>BH100+BH$65-BH$73</f>
        <v/>
      </c>
      <c r="BI103" s="26">
        <f>BI100+BI$65-BI$73</f>
        <v/>
      </c>
      <c r="BJ103" s="26">
        <f>BJ100+BJ$65-BJ$73</f>
        <v/>
      </c>
      <c r="BK103" s="26">
        <f>BK100+BK$65-BK$73</f>
        <v/>
      </c>
      <c r="BL103" s="26">
        <f>BL100+BL$65-BL$73</f>
        <v/>
      </c>
      <c r="BM103" s="26">
        <f>BM100+BM$65-BM$73</f>
        <v/>
      </c>
      <c r="BN103" s="26">
        <f>BN100+BN$65-BN$73</f>
        <v/>
      </c>
      <c r="BO103" s="26">
        <f>BO100+BO$65-BO$73</f>
        <v/>
      </c>
    </row>
    <row r="104">
      <c r="A104" s="5" t="inlineStr">
        <is>
          <t>純資産 3</t>
        </is>
      </c>
      <c r="B104" s="26">
        <f>B101+B$65-B$73</f>
        <v/>
      </c>
      <c r="C104" s="26">
        <f>C101+C$65-C$73</f>
        <v/>
      </c>
      <c r="D104" s="26">
        <f>D101+D$65-D$73</f>
        <v/>
      </c>
      <c r="E104" s="26">
        <f>E101+E$65-E$73</f>
        <v/>
      </c>
      <c r="F104" s="26">
        <f>F101+F$65-F$73</f>
        <v/>
      </c>
      <c r="G104" s="26">
        <f>G101+G$65-G$73</f>
        <v/>
      </c>
      <c r="H104" s="26">
        <f>H101+H$65-H$73</f>
        <v/>
      </c>
      <c r="I104" s="26">
        <f>I101+I$65-I$73</f>
        <v/>
      </c>
      <c r="J104" s="26">
        <f>J101+J$65-J$73</f>
        <v/>
      </c>
      <c r="K104" s="26">
        <f>K101+K$65-K$73</f>
        <v/>
      </c>
      <c r="L104" s="26">
        <f>L101+L$65-L$73</f>
        <v/>
      </c>
      <c r="M104" s="26">
        <f>M101+M$65-M$73</f>
        <v/>
      </c>
      <c r="N104" s="26">
        <f>N101+N$65-N$73</f>
        <v/>
      </c>
      <c r="O104" s="26">
        <f>O101+O$65-O$73</f>
        <v/>
      </c>
      <c r="P104" s="26">
        <f>P101+P$65-P$73</f>
        <v/>
      </c>
      <c r="Q104" s="26">
        <f>Q101+Q$65-Q$73</f>
        <v/>
      </c>
      <c r="R104" s="26">
        <f>R101+R$65-R$73</f>
        <v/>
      </c>
      <c r="S104" s="26">
        <f>S101+S$65-S$73</f>
        <v/>
      </c>
      <c r="T104" s="26">
        <f>T101+T$65-T$73</f>
        <v/>
      </c>
      <c r="U104" s="26">
        <f>U101+U$65-U$73</f>
        <v/>
      </c>
      <c r="V104" s="26">
        <f>V101+V$65-V$73</f>
        <v/>
      </c>
      <c r="W104" s="26">
        <f>W101+W$65-W$73</f>
        <v/>
      </c>
      <c r="X104" s="26">
        <f>X101+X$65-X$73</f>
        <v/>
      </c>
      <c r="Y104" s="26">
        <f>Y101+Y$65-Y$73</f>
        <v/>
      </c>
      <c r="Z104" s="26">
        <f>Z101+Z$65-Z$73</f>
        <v/>
      </c>
      <c r="AA104" s="26">
        <f>AA101+AA$65-AA$73</f>
        <v/>
      </c>
      <c r="AB104" s="26">
        <f>AB101+AB$65-AB$73</f>
        <v/>
      </c>
      <c r="AC104" s="26">
        <f>AC101+AC$65-AC$73</f>
        <v/>
      </c>
      <c r="AD104" s="26">
        <f>AD101+AD$65-AD$73</f>
        <v/>
      </c>
      <c r="AE104" s="26">
        <f>AE101+AE$65-AE$73</f>
        <v/>
      </c>
      <c r="AF104" s="26">
        <f>AF101+AF$65-AF$73</f>
        <v/>
      </c>
      <c r="AG104" s="26">
        <f>AG101+AG$65-AG$73</f>
        <v/>
      </c>
      <c r="AH104" s="26">
        <f>AH101+AH$65-AH$73</f>
        <v/>
      </c>
      <c r="AI104" s="26">
        <f>AI101+AI$65-AI$73</f>
        <v/>
      </c>
      <c r="AJ104" s="26">
        <f>AJ101+AJ$65-AJ$73</f>
        <v/>
      </c>
      <c r="AK104" s="26">
        <f>AK101+AK$65-AK$73</f>
        <v/>
      </c>
      <c r="AL104" s="26">
        <f>AL101+AL$65-AL$73</f>
        <v/>
      </c>
      <c r="AM104" s="26">
        <f>AM101+AM$65-AM$73</f>
        <v/>
      </c>
      <c r="AN104" s="26">
        <f>AN101+AN$65-AN$73</f>
        <v/>
      </c>
      <c r="AO104" s="26">
        <f>AO101+AO$65-AO$73</f>
        <v/>
      </c>
      <c r="AP104" s="26">
        <f>AP101+AP$65-AP$73</f>
        <v/>
      </c>
      <c r="AQ104" s="26">
        <f>AQ101+AQ$65-AQ$73</f>
        <v/>
      </c>
      <c r="AR104" s="26">
        <f>AR101+AR$65-AR$73</f>
        <v/>
      </c>
      <c r="AS104" s="26">
        <f>AS101+AS$65-AS$73</f>
        <v/>
      </c>
      <c r="AT104" s="26">
        <f>AT101+AT$65-AT$73</f>
        <v/>
      </c>
      <c r="AU104" s="26">
        <f>AU101+AU$65-AU$73</f>
        <v/>
      </c>
      <c r="AV104" s="26">
        <f>AV101+AV$65-AV$73</f>
        <v/>
      </c>
      <c r="AW104" s="26">
        <f>AW101+AW$65-AW$73</f>
        <v/>
      </c>
      <c r="AX104" s="26">
        <f>AX101+AX$65-AX$73</f>
        <v/>
      </c>
      <c r="AY104" s="26">
        <f>AY101+AY$65-AY$73</f>
        <v/>
      </c>
      <c r="AZ104" s="26">
        <f>AZ101+AZ$65-AZ$73</f>
        <v/>
      </c>
      <c r="BA104" s="26">
        <f>BA101+BA$65-BA$73</f>
        <v/>
      </c>
      <c r="BB104" s="26">
        <f>BB101+BB$65-BB$73</f>
        <v/>
      </c>
      <c r="BC104" s="26">
        <f>BC101+BC$65-BC$73</f>
        <v/>
      </c>
      <c r="BD104" s="26">
        <f>BD101+BD$65-BD$73</f>
        <v/>
      </c>
      <c r="BE104" s="26">
        <f>BE101+BE$65-BE$73</f>
        <v/>
      </c>
      <c r="BF104" s="26">
        <f>BF101+BF$65-BF$73</f>
        <v/>
      </c>
      <c r="BG104" s="26">
        <f>BG101+BG$65-BG$73</f>
        <v/>
      </c>
      <c r="BH104" s="26">
        <f>BH101+BH$65-BH$73</f>
        <v/>
      </c>
      <c r="BI104" s="26">
        <f>BI101+BI$65-BI$73</f>
        <v/>
      </c>
      <c r="BJ104" s="26">
        <f>BJ101+BJ$65-BJ$73</f>
        <v/>
      </c>
      <c r="BK104" s="26">
        <f>BK101+BK$65-BK$73</f>
        <v/>
      </c>
      <c r="BL104" s="26">
        <f>BL101+BL$65-BL$73</f>
        <v/>
      </c>
      <c r="BM104" s="26">
        <f>BM101+BM$65-BM$73</f>
        <v/>
      </c>
      <c r="BN104" s="26">
        <f>BN101+BN$65-BN$73</f>
        <v/>
      </c>
      <c r="BO104" s="26">
        <f>BO101+BO$65-BO$73</f>
        <v/>
      </c>
    </row>
    <row r="105">
      <c r="A105" s="3" t="inlineStr">
        <is>
          <t>■ 目印</t>
        </is>
      </c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0" t="n"/>
      <c r="W105" s="10" t="n"/>
      <c r="X105" s="10" t="n"/>
      <c r="Y105" s="10" t="n"/>
      <c r="Z105" s="10" t="n"/>
      <c r="AA105" s="10" t="n"/>
      <c r="AB105" s="10" t="n"/>
      <c r="AC105" s="10" t="n"/>
      <c r="AD105" s="10" t="n"/>
      <c r="AE105" s="10" t="n"/>
      <c r="AF105" s="10" t="n"/>
      <c r="AG105" s="10" t="n"/>
      <c r="AH105" s="10" t="n"/>
      <c r="AI105" s="10" t="n"/>
      <c r="AJ105" s="10" t="n"/>
      <c r="AK105" s="10" t="n"/>
      <c r="AL105" s="10" t="n"/>
      <c r="AM105" s="10" t="n"/>
      <c r="AN105" s="10" t="n"/>
      <c r="AO105" s="10" t="n"/>
      <c r="AP105" s="10" t="n"/>
      <c r="AQ105" s="10" t="n"/>
      <c r="AR105" s="10" t="n"/>
      <c r="AS105" s="10" t="n"/>
      <c r="AT105" s="10" t="n"/>
      <c r="AU105" s="10" t="n"/>
      <c r="AV105" s="10" t="n"/>
      <c r="AW105" s="10" t="n"/>
      <c r="AX105" s="10" t="n"/>
      <c r="AY105" s="10" t="n"/>
      <c r="AZ105" s="10" t="n"/>
      <c r="BA105" s="10" t="n"/>
      <c r="BB105" s="10" t="n"/>
      <c r="BC105" s="10" t="n"/>
      <c r="BD105" s="10" t="n"/>
      <c r="BE105" s="10" t="n"/>
      <c r="BF105" s="10" t="n"/>
      <c r="BG105" s="10" t="n"/>
      <c r="BH105" s="10" t="n"/>
      <c r="BI105" s="10" t="n"/>
      <c r="BJ105" s="10" t="n"/>
      <c r="BK105" s="10" t="n"/>
      <c r="BL105" s="10" t="n"/>
      <c r="BM105" s="10" t="n"/>
      <c r="BN105" s="10" t="n"/>
      <c r="BO105" s="10" t="n"/>
    </row>
    <row r="106">
      <c r="A106" s="5" t="inlineStr">
        <is>
          <t>足りない年の目印 1</t>
        </is>
      </c>
      <c r="B106" s="12">
        <f>IF(ROUND(B99,0)&lt;0,B$1,9999)</f>
        <v/>
      </c>
      <c r="C106" s="12">
        <f>IF(ROUND(C99,0)&lt;0,C$1,9999)</f>
        <v/>
      </c>
      <c r="D106" s="12">
        <f>IF(ROUND(D99,0)&lt;0,D$1,9999)</f>
        <v/>
      </c>
      <c r="E106" s="12">
        <f>IF(ROUND(E99,0)&lt;0,E$1,9999)</f>
        <v/>
      </c>
      <c r="F106" s="12">
        <f>IF(ROUND(F99,0)&lt;0,F$1,9999)</f>
        <v/>
      </c>
      <c r="G106" s="12">
        <f>IF(ROUND(G99,0)&lt;0,G$1,9999)</f>
        <v/>
      </c>
      <c r="H106" s="12">
        <f>IF(ROUND(H99,0)&lt;0,H$1,9999)</f>
        <v/>
      </c>
      <c r="I106" s="12">
        <f>IF(ROUND(I99,0)&lt;0,I$1,9999)</f>
        <v/>
      </c>
      <c r="J106" s="12">
        <f>IF(ROUND(J99,0)&lt;0,J$1,9999)</f>
        <v/>
      </c>
      <c r="K106" s="12">
        <f>IF(ROUND(K99,0)&lt;0,K$1,9999)</f>
        <v/>
      </c>
      <c r="L106" s="12">
        <f>IF(ROUND(L99,0)&lt;0,L$1,9999)</f>
        <v/>
      </c>
      <c r="M106" s="12">
        <f>IF(ROUND(M99,0)&lt;0,M$1,9999)</f>
        <v/>
      </c>
      <c r="N106" s="12">
        <f>IF(ROUND(N99,0)&lt;0,N$1,9999)</f>
        <v/>
      </c>
      <c r="O106" s="12">
        <f>IF(ROUND(O99,0)&lt;0,O$1,9999)</f>
        <v/>
      </c>
      <c r="P106" s="12">
        <f>IF(ROUND(P99,0)&lt;0,P$1,9999)</f>
        <v/>
      </c>
      <c r="Q106" s="12">
        <f>IF(ROUND(Q99,0)&lt;0,Q$1,9999)</f>
        <v/>
      </c>
      <c r="R106" s="12">
        <f>IF(ROUND(R99,0)&lt;0,R$1,9999)</f>
        <v/>
      </c>
      <c r="S106" s="12">
        <f>IF(ROUND(S99,0)&lt;0,S$1,9999)</f>
        <v/>
      </c>
      <c r="T106" s="12">
        <f>IF(ROUND(T99,0)&lt;0,T$1,9999)</f>
        <v/>
      </c>
      <c r="U106" s="12">
        <f>IF(ROUND(U99,0)&lt;0,U$1,9999)</f>
        <v/>
      </c>
      <c r="V106" s="12">
        <f>IF(ROUND(V99,0)&lt;0,V$1,9999)</f>
        <v/>
      </c>
      <c r="W106" s="12">
        <f>IF(ROUND(W99,0)&lt;0,W$1,9999)</f>
        <v/>
      </c>
      <c r="X106" s="12">
        <f>IF(ROUND(X99,0)&lt;0,X$1,9999)</f>
        <v/>
      </c>
      <c r="Y106" s="12">
        <f>IF(ROUND(Y99,0)&lt;0,Y$1,9999)</f>
        <v/>
      </c>
      <c r="Z106" s="12">
        <f>IF(ROUND(Z99,0)&lt;0,Z$1,9999)</f>
        <v/>
      </c>
      <c r="AA106" s="12">
        <f>IF(ROUND(AA99,0)&lt;0,AA$1,9999)</f>
        <v/>
      </c>
      <c r="AB106" s="12">
        <f>IF(ROUND(AB99,0)&lt;0,AB$1,9999)</f>
        <v/>
      </c>
      <c r="AC106" s="12">
        <f>IF(ROUND(AC99,0)&lt;0,AC$1,9999)</f>
        <v/>
      </c>
      <c r="AD106" s="12">
        <f>IF(ROUND(AD99,0)&lt;0,AD$1,9999)</f>
        <v/>
      </c>
      <c r="AE106" s="12">
        <f>IF(ROUND(AE99,0)&lt;0,AE$1,9999)</f>
        <v/>
      </c>
      <c r="AF106" s="12">
        <f>IF(ROUND(AF99,0)&lt;0,AF$1,9999)</f>
        <v/>
      </c>
      <c r="AG106" s="12">
        <f>IF(ROUND(AG99,0)&lt;0,AG$1,9999)</f>
        <v/>
      </c>
      <c r="AH106" s="12">
        <f>IF(ROUND(AH99,0)&lt;0,AH$1,9999)</f>
        <v/>
      </c>
      <c r="AI106" s="12">
        <f>IF(ROUND(AI99,0)&lt;0,AI$1,9999)</f>
        <v/>
      </c>
      <c r="AJ106" s="12">
        <f>IF(ROUND(AJ99,0)&lt;0,AJ$1,9999)</f>
        <v/>
      </c>
      <c r="AK106" s="12">
        <f>IF(ROUND(AK99,0)&lt;0,AK$1,9999)</f>
        <v/>
      </c>
      <c r="AL106" s="12">
        <f>IF(ROUND(AL99,0)&lt;0,AL$1,9999)</f>
        <v/>
      </c>
      <c r="AM106" s="12">
        <f>IF(ROUND(AM99,0)&lt;0,AM$1,9999)</f>
        <v/>
      </c>
      <c r="AN106" s="12">
        <f>IF(ROUND(AN99,0)&lt;0,AN$1,9999)</f>
        <v/>
      </c>
      <c r="AO106" s="12">
        <f>IF(ROUND(AO99,0)&lt;0,AO$1,9999)</f>
        <v/>
      </c>
      <c r="AP106" s="12">
        <f>IF(ROUND(AP99,0)&lt;0,AP$1,9999)</f>
        <v/>
      </c>
      <c r="AQ106" s="12">
        <f>IF(ROUND(AQ99,0)&lt;0,AQ$1,9999)</f>
        <v/>
      </c>
      <c r="AR106" s="12">
        <f>IF(ROUND(AR99,0)&lt;0,AR$1,9999)</f>
        <v/>
      </c>
      <c r="AS106" s="12">
        <f>IF(ROUND(AS99,0)&lt;0,AS$1,9999)</f>
        <v/>
      </c>
      <c r="AT106" s="12">
        <f>IF(ROUND(AT99,0)&lt;0,AT$1,9999)</f>
        <v/>
      </c>
      <c r="AU106" s="12">
        <f>IF(ROUND(AU99,0)&lt;0,AU$1,9999)</f>
        <v/>
      </c>
      <c r="AV106" s="12">
        <f>IF(ROUND(AV99,0)&lt;0,AV$1,9999)</f>
        <v/>
      </c>
      <c r="AW106" s="12">
        <f>IF(ROUND(AW99,0)&lt;0,AW$1,9999)</f>
        <v/>
      </c>
      <c r="AX106" s="12">
        <f>IF(ROUND(AX99,0)&lt;0,AX$1,9999)</f>
        <v/>
      </c>
      <c r="AY106" s="12">
        <f>IF(ROUND(AY99,0)&lt;0,AY$1,9999)</f>
        <v/>
      </c>
      <c r="AZ106" s="12">
        <f>IF(ROUND(AZ99,0)&lt;0,AZ$1,9999)</f>
        <v/>
      </c>
      <c r="BA106" s="12">
        <f>IF(ROUND(BA99,0)&lt;0,BA$1,9999)</f>
        <v/>
      </c>
      <c r="BB106" s="12">
        <f>IF(ROUND(BB99,0)&lt;0,BB$1,9999)</f>
        <v/>
      </c>
      <c r="BC106" s="12">
        <f>IF(ROUND(BC99,0)&lt;0,BC$1,9999)</f>
        <v/>
      </c>
      <c r="BD106" s="12">
        <f>IF(ROUND(BD99,0)&lt;0,BD$1,9999)</f>
        <v/>
      </c>
      <c r="BE106" s="12">
        <f>IF(ROUND(BE99,0)&lt;0,BE$1,9999)</f>
        <v/>
      </c>
      <c r="BF106" s="12">
        <f>IF(ROUND(BF99,0)&lt;0,BF$1,9999)</f>
        <v/>
      </c>
      <c r="BG106" s="12">
        <f>IF(ROUND(BG99,0)&lt;0,BG$1,9999)</f>
        <v/>
      </c>
      <c r="BH106" s="12">
        <f>IF(ROUND(BH99,0)&lt;0,BH$1,9999)</f>
        <v/>
      </c>
      <c r="BI106" s="12">
        <f>IF(ROUND(BI99,0)&lt;0,BI$1,9999)</f>
        <v/>
      </c>
      <c r="BJ106" s="12">
        <f>IF(ROUND(BJ99,0)&lt;0,BJ$1,9999)</f>
        <v/>
      </c>
      <c r="BK106" s="12">
        <f>IF(ROUND(BK99,0)&lt;0,BK$1,9999)</f>
        <v/>
      </c>
      <c r="BL106" s="12">
        <f>IF(ROUND(BL99,0)&lt;0,BL$1,9999)</f>
        <v/>
      </c>
      <c r="BM106" s="12">
        <f>IF(ROUND(BM99,0)&lt;0,BM$1,9999)</f>
        <v/>
      </c>
      <c r="BN106" s="12">
        <f>IF(ROUND(BN99,0)&lt;0,BN$1,9999)</f>
        <v/>
      </c>
      <c r="BO106" s="12">
        <f>IF(ROUND(BO99,0)&lt;0,BO$1,9999)</f>
        <v/>
      </c>
    </row>
    <row r="107">
      <c r="A107" s="5" t="inlineStr">
        <is>
          <t>足りない年の目印 2</t>
        </is>
      </c>
      <c r="B107" s="12">
        <f>IF(ROUND(B100,0)&lt;0,B$1,9999)</f>
        <v/>
      </c>
      <c r="C107" s="12">
        <f>IF(ROUND(C100,0)&lt;0,C$1,9999)</f>
        <v/>
      </c>
      <c r="D107" s="12">
        <f>IF(ROUND(D100,0)&lt;0,D$1,9999)</f>
        <v/>
      </c>
      <c r="E107" s="12">
        <f>IF(ROUND(E100,0)&lt;0,E$1,9999)</f>
        <v/>
      </c>
      <c r="F107" s="12">
        <f>IF(ROUND(F100,0)&lt;0,F$1,9999)</f>
        <v/>
      </c>
      <c r="G107" s="12">
        <f>IF(ROUND(G100,0)&lt;0,G$1,9999)</f>
        <v/>
      </c>
      <c r="H107" s="12">
        <f>IF(ROUND(H100,0)&lt;0,H$1,9999)</f>
        <v/>
      </c>
      <c r="I107" s="12">
        <f>IF(ROUND(I100,0)&lt;0,I$1,9999)</f>
        <v/>
      </c>
      <c r="J107" s="12">
        <f>IF(ROUND(J100,0)&lt;0,J$1,9999)</f>
        <v/>
      </c>
      <c r="K107" s="12">
        <f>IF(ROUND(K100,0)&lt;0,K$1,9999)</f>
        <v/>
      </c>
      <c r="L107" s="12">
        <f>IF(ROUND(L100,0)&lt;0,L$1,9999)</f>
        <v/>
      </c>
      <c r="M107" s="12">
        <f>IF(ROUND(M100,0)&lt;0,M$1,9999)</f>
        <v/>
      </c>
      <c r="N107" s="12">
        <f>IF(ROUND(N100,0)&lt;0,N$1,9999)</f>
        <v/>
      </c>
      <c r="O107" s="12">
        <f>IF(ROUND(O100,0)&lt;0,O$1,9999)</f>
        <v/>
      </c>
      <c r="P107" s="12">
        <f>IF(ROUND(P100,0)&lt;0,P$1,9999)</f>
        <v/>
      </c>
      <c r="Q107" s="12">
        <f>IF(ROUND(Q100,0)&lt;0,Q$1,9999)</f>
        <v/>
      </c>
      <c r="R107" s="12">
        <f>IF(ROUND(R100,0)&lt;0,R$1,9999)</f>
        <v/>
      </c>
      <c r="S107" s="12">
        <f>IF(ROUND(S100,0)&lt;0,S$1,9999)</f>
        <v/>
      </c>
      <c r="T107" s="12">
        <f>IF(ROUND(T100,0)&lt;0,T$1,9999)</f>
        <v/>
      </c>
      <c r="U107" s="12">
        <f>IF(ROUND(U100,0)&lt;0,U$1,9999)</f>
        <v/>
      </c>
      <c r="V107" s="12">
        <f>IF(ROUND(V100,0)&lt;0,V$1,9999)</f>
        <v/>
      </c>
      <c r="W107" s="12">
        <f>IF(ROUND(W100,0)&lt;0,W$1,9999)</f>
        <v/>
      </c>
      <c r="X107" s="12">
        <f>IF(ROUND(X100,0)&lt;0,X$1,9999)</f>
        <v/>
      </c>
      <c r="Y107" s="12">
        <f>IF(ROUND(Y100,0)&lt;0,Y$1,9999)</f>
        <v/>
      </c>
      <c r="Z107" s="12">
        <f>IF(ROUND(Z100,0)&lt;0,Z$1,9999)</f>
        <v/>
      </c>
      <c r="AA107" s="12">
        <f>IF(ROUND(AA100,0)&lt;0,AA$1,9999)</f>
        <v/>
      </c>
      <c r="AB107" s="12">
        <f>IF(ROUND(AB100,0)&lt;0,AB$1,9999)</f>
        <v/>
      </c>
      <c r="AC107" s="12">
        <f>IF(ROUND(AC100,0)&lt;0,AC$1,9999)</f>
        <v/>
      </c>
      <c r="AD107" s="12">
        <f>IF(ROUND(AD100,0)&lt;0,AD$1,9999)</f>
        <v/>
      </c>
      <c r="AE107" s="12">
        <f>IF(ROUND(AE100,0)&lt;0,AE$1,9999)</f>
        <v/>
      </c>
      <c r="AF107" s="12">
        <f>IF(ROUND(AF100,0)&lt;0,AF$1,9999)</f>
        <v/>
      </c>
      <c r="AG107" s="12">
        <f>IF(ROUND(AG100,0)&lt;0,AG$1,9999)</f>
        <v/>
      </c>
      <c r="AH107" s="12">
        <f>IF(ROUND(AH100,0)&lt;0,AH$1,9999)</f>
        <v/>
      </c>
      <c r="AI107" s="12">
        <f>IF(ROUND(AI100,0)&lt;0,AI$1,9999)</f>
        <v/>
      </c>
      <c r="AJ107" s="12">
        <f>IF(ROUND(AJ100,0)&lt;0,AJ$1,9999)</f>
        <v/>
      </c>
      <c r="AK107" s="12">
        <f>IF(ROUND(AK100,0)&lt;0,AK$1,9999)</f>
        <v/>
      </c>
      <c r="AL107" s="12">
        <f>IF(ROUND(AL100,0)&lt;0,AL$1,9999)</f>
        <v/>
      </c>
      <c r="AM107" s="12">
        <f>IF(ROUND(AM100,0)&lt;0,AM$1,9999)</f>
        <v/>
      </c>
      <c r="AN107" s="12">
        <f>IF(ROUND(AN100,0)&lt;0,AN$1,9999)</f>
        <v/>
      </c>
      <c r="AO107" s="12">
        <f>IF(ROUND(AO100,0)&lt;0,AO$1,9999)</f>
        <v/>
      </c>
      <c r="AP107" s="12">
        <f>IF(ROUND(AP100,0)&lt;0,AP$1,9999)</f>
        <v/>
      </c>
      <c r="AQ107" s="12">
        <f>IF(ROUND(AQ100,0)&lt;0,AQ$1,9999)</f>
        <v/>
      </c>
      <c r="AR107" s="12">
        <f>IF(ROUND(AR100,0)&lt;0,AR$1,9999)</f>
        <v/>
      </c>
      <c r="AS107" s="12">
        <f>IF(ROUND(AS100,0)&lt;0,AS$1,9999)</f>
        <v/>
      </c>
      <c r="AT107" s="12">
        <f>IF(ROUND(AT100,0)&lt;0,AT$1,9999)</f>
        <v/>
      </c>
      <c r="AU107" s="12">
        <f>IF(ROUND(AU100,0)&lt;0,AU$1,9999)</f>
        <v/>
      </c>
      <c r="AV107" s="12">
        <f>IF(ROUND(AV100,0)&lt;0,AV$1,9999)</f>
        <v/>
      </c>
      <c r="AW107" s="12">
        <f>IF(ROUND(AW100,0)&lt;0,AW$1,9999)</f>
        <v/>
      </c>
      <c r="AX107" s="12">
        <f>IF(ROUND(AX100,0)&lt;0,AX$1,9999)</f>
        <v/>
      </c>
      <c r="AY107" s="12">
        <f>IF(ROUND(AY100,0)&lt;0,AY$1,9999)</f>
        <v/>
      </c>
      <c r="AZ107" s="12">
        <f>IF(ROUND(AZ100,0)&lt;0,AZ$1,9999)</f>
        <v/>
      </c>
      <c r="BA107" s="12">
        <f>IF(ROUND(BA100,0)&lt;0,BA$1,9999)</f>
        <v/>
      </c>
      <c r="BB107" s="12">
        <f>IF(ROUND(BB100,0)&lt;0,BB$1,9999)</f>
        <v/>
      </c>
      <c r="BC107" s="12">
        <f>IF(ROUND(BC100,0)&lt;0,BC$1,9999)</f>
        <v/>
      </c>
      <c r="BD107" s="12">
        <f>IF(ROUND(BD100,0)&lt;0,BD$1,9999)</f>
        <v/>
      </c>
      <c r="BE107" s="12">
        <f>IF(ROUND(BE100,0)&lt;0,BE$1,9999)</f>
        <v/>
      </c>
      <c r="BF107" s="12">
        <f>IF(ROUND(BF100,0)&lt;0,BF$1,9999)</f>
        <v/>
      </c>
      <c r="BG107" s="12">
        <f>IF(ROUND(BG100,0)&lt;0,BG$1,9999)</f>
        <v/>
      </c>
      <c r="BH107" s="12">
        <f>IF(ROUND(BH100,0)&lt;0,BH$1,9999)</f>
        <v/>
      </c>
      <c r="BI107" s="12">
        <f>IF(ROUND(BI100,0)&lt;0,BI$1,9999)</f>
        <v/>
      </c>
      <c r="BJ107" s="12">
        <f>IF(ROUND(BJ100,0)&lt;0,BJ$1,9999)</f>
        <v/>
      </c>
      <c r="BK107" s="12">
        <f>IF(ROUND(BK100,0)&lt;0,BK$1,9999)</f>
        <v/>
      </c>
      <c r="BL107" s="12">
        <f>IF(ROUND(BL100,0)&lt;0,BL$1,9999)</f>
        <v/>
      </c>
      <c r="BM107" s="12">
        <f>IF(ROUND(BM100,0)&lt;0,BM$1,9999)</f>
        <v/>
      </c>
      <c r="BN107" s="12">
        <f>IF(ROUND(BN100,0)&lt;0,BN$1,9999)</f>
        <v/>
      </c>
      <c r="BO107" s="12">
        <f>IF(ROUND(BO100,0)&lt;0,BO$1,9999)</f>
        <v/>
      </c>
    </row>
    <row r="108">
      <c r="A108" s="5" t="inlineStr">
        <is>
          <t>足りない年の目印 3</t>
        </is>
      </c>
      <c r="B108" s="12">
        <f>IF(ROUND(B101,0)&lt;0,B$1,9999)</f>
        <v/>
      </c>
      <c r="C108" s="12">
        <f>IF(ROUND(C101,0)&lt;0,C$1,9999)</f>
        <v/>
      </c>
      <c r="D108" s="12">
        <f>IF(ROUND(D101,0)&lt;0,D$1,9999)</f>
        <v/>
      </c>
      <c r="E108" s="12">
        <f>IF(ROUND(E101,0)&lt;0,E$1,9999)</f>
        <v/>
      </c>
      <c r="F108" s="12">
        <f>IF(ROUND(F101,0)&lt;0,F$1,9999)</f>
        <v/>
      </c>
      <c r="G108" s="12">
        <f>IF(ROUND(G101,0)&lt;0,G$1,9999)</f>
        <v/>
      </c>
      <c r="H108" s="12">
        <f>IF(ROUND(H101,0)&lt;0,H$1,9999)</f>
        <v/>
      </c>
      <c r="I108" s="12">
        <f>IF(ROUND(I101,0)&lt;0,I$1,9999)</f>
        <v/>
      </c>
      <c r="J108" s="12">
        <f>IF(ROUND(J101,0)&lt;0,J$1,9999)</f>
        <v/>
      </c>
      <c r="K108" s="12">
        <f>IF(ROUND(K101,0)&lt;0,K$1,9999)</f>
        <v/>
      </c>
      <c r="L108" s="12">
        <f>IF(ROUND(L101,0)&lt;0,L$1,9999)</f>
        <v/>
      </c>
      <c r="M108" s="12">
        <f>IF(ROUND(M101,0)&lt;0,M$1,9999)</f>
        <v/>
      </c>
      <c r="N108" s="12">
        <f>IF(ROUND(N101,0)&lt;0,N$1,9999)</f>
        <v/>
      </c>
      <c r="O108" s="12">
        <f>IF(ROUND(O101,0)&lt;0,O$1,9999)</f>
        <v/>
      </c>
      <c r="P108" s="12">
        <f>IF(ROUND(P101,0)&lt;0,P$1,9999)</f>
        <v/>
      </c>
      <c r="Q108" s="12">
        <f>IF(ROUND(Q101,0)&lt;0,Q$1,9999)</f>
        <v/>
      </c>
      <c r="R108" s="12">
        <f>IF(ROUND(R101,0)&lt;0,R$1,9999)</f>
        <v/>
      </c>
      <c r="S108" s="12">
        <f>IF(ROUND(S101,0)&lt;0,S$1,9999)</f>
        <v/>
      </c>
      <c r="T108" s="12">
        <f>IF(ROUND(T101,0)&lt;0,T$1,9999)</f>
        <v/>
      </c>
      <c r="U108" s="12">
        <f>IF(ROUND(U101,0)&lt;0,U$1,9999)</f>
        <v/>
      </c>
      <c r="V108" s="12">
        <f>IF(ROUND(V101,0)&lt;0,V$1,9999)</f>
        <v/>
      </c>
      <c r="W108" s="12">
        <f>IF(ROUND(W101,0)&lt;0,W$1,9999)</f>
        <v/>
      </c>
      <c r="X108" s="12">
        <f>IF(ROUND(X101,0)&lt;0,X$1,9999)</f>
        <v/>
      </c>
      <c r="Y108" s="12">
        <f>IF(ROUND(Y101,0)&lt;0,Y$1,9999)</f>
        <v/>
      </c>
      <c r="Z108" s="12">
        <f>IF(ROUND(Z101,0)&lt;0,Z$1,9999)</f>
        <v/>
      </c>
      <c r="AA108" s="12">
        <f>IF(ROUND(AA101,0)&lt;0,AA$1,9999)</f>
        <v/>
      </c>
      <c r="AB108" s="12">
        <f>IF(ROUND(AB101,0)&lt;0,AB$1,9999)</f>
        <v/>
      </c>
      <c r="AC108" s="12">
        <f>IF(ROUND(AC101,0)&lt;0,AC$1,9999)</f>
        <v/>
      </c>
      <c r="AD108" s="12">
        <f>IF(ROUND(AD101,0)&lt;0,AD$1,9999)</f>
        <v/>
      </c>
      <c r="AE108" s="12">
        <f>IF(ROUND(AE101,0)&lt;0,AE$1,9999)</f>
        <v/>
      </c>
      <c r="AF108" s="12">
        <f>IF(ROUND(AF101,0)&lt;0,AF$1,9999)</f>
        <v/>
      </c>
      <c r="AG108" s="12">
        <f>IF(ROUND(AG101,0)&lt;0,AG$1,9999)</f>
        <v/>
      </c>
      <c r="AH108" s="12">
        <f>IF(ROUND(AH101,0)&lt;0,AH$1,9999)</f>
        <v/>
      </c>
      <c r="AI108" s="12">
        <f>IF(ROUND(AI101,0)&lt;0,AI$1,9999)</f>
        <v/>
      </c>
      <c r="AJ108" s="12">
        <f>IF(ROUND(AJ101,0)&lt;0,AJ$1,9999)</f>
        <v/>
      </c>
      <c r="AK108" s="12">
        <f>IF(ROUND(AK101,0)&lt;0,AK$1,9999)</f>
        <v/>
      </c>
      <c r="AL108" s="12">
        <f>IF(ROUND(AL101,0)&lt;0,AL$1,9999)</f>
        <v/>
      </c>
      <c r="AM108" s="12">
        <f>IF(ROUND(AM101,0)&lt;0,AM$1,9999)</f>
        <v/>
      </c>
      <c r="AN108" s="12">
        <f>IF(ROUND(AN101,0)&lt;0,AN$1,9999)</f>
        <v/>
      </c>
      <c r="AO108" s="12">
        <f>IF(ROUND(AO101,0)&lt;0,AO$1,9999)</f>
        <v/>
      </c>
      <c r="AP108" s="12">
        <f>IF(ROUND(AP101,0)&lt;0,AP$1,9999)</f>
        <v/>
      </c>
      <c r="AQ108" s="12">
        <f>IF(ROUND(AQ101,0)&lt;0,AQ$1,9999)</f>
        <v/>
      </c>
      <c r="AR108" s="12">
        <f>IF(ROUND(AR101,0)&lt;0,AR$1,9999)</f>
        <v/>
      </c>
      <c r="AS108" s="12">
        <f>IF(ROUND(AS101,0)&lt;0,AS$1,9999)</f>
        <v/>
      </c>
      <c r="AT108" s="12">
        <f>IF(ROUND(AT101,0)&lt;0,AT$1,9999)</f>
        <v/>
      </c>
      <c r="AU108" s="12">
        <f>IF(ROUND(AU101,0)&lt;0,AU$1,9999)</f>
        <v/>
      </c>
      <c r="AV108" s="12">
        <f>IF(ROUND(AV101,0)&lt;0,AV$1,9999)</f>
        <v/>
      </c>
      <c r="AW108" s="12">
        <f>IF(ROUND(AW101,0)&lt;0,AW$1,9999)</f>
        <v/>
      </c>
      <c r="AX108" s="12">
        <f>IF(ROUND(AX101,0)&lt;0,AX$1,9999)</f>
        <v/>
      </c>
      <c r="AY108" s="12">
        <f>IF(ROUND(AY101,0)&lt;0,AY$1,9999)</f>
        <v/>
      </c>
      <c r="AZ108" s="12">
        <f>IF(ROUND(AZ101,0)&lt;0,AZ$1,9999)</f>
        <v/>
      </c>
      <c r="BA108" s="12">
        <f>IF(ROUND(BA101,0)&lt;0,BA$1,9999)</f>
        <v/>
      </c>
      <c r="BB108" s="12">
        <f>IF(ROUND(BB101,0)&lt;0,BB$1,9999)</f>
        <v/>
      </c>
      <c r="BC108" s="12">
        <f>IF(ROUND(BC101,0)&lt;0,BC$1,9999)</f>
        <v/>
      </c>
      <c r="BD108" s="12">
        <f>IF(ROUND(BD101,0)&lt;0,BD$1,9999)</f>
        <v/>
      </c>
      <c r="BE108" s="12">
        <f>IF(ROUND(BE101,0)&lt;0,BE$1,9999)</f>
        <v/>
      </c>
      <c r="BF108" s="12">
        <f>IF(ROUND(BF101,0)&lt;0,BF$1,9999)</f>
        <v/>
      </c>
      <c r="BG108" s="12">
        <f>IF(ROUND(BG101,0)&lt;0,BG$1,9999)</f>
        <v/>
      </c>
      <c r="BH108" s="12">
        <f>IF(ROUND(BH101,0)&lt;0,BH$1,9999)</f>
        <v/>
      </c>
      <c r="BI108" s="12">
        <f>IF(ROUND(BI101,0)&lt;0,BI$1,9999)</f>
        <v/>
      </c>
      <c r="BJ108" s="12">
        <f>IF(ROUND(BJ101,0)&lt;0,BJ$1,9999)</f>
        <v/>
      </c>
      <c r="BK108" s="12">
        <f>IF(ROUND(BK101,0)&lt;0,BK$1,9999)</f>
        <v/>
      </c>
      <c r="BL108" s="12">
        <f>IF(ROUND(BL101,0)&lt;0,BL$1,9999)</f>
        <v/>
      </c>
      <c r="BM108" s="12">
        <f>IF(ROUND(BM101,0)&lt;0,BM$1,9999)</f>
        <v/>
      </c>
      <c r="BN108" s="12">
        <f>IF(ROUND(BN101,0)&lt;0,BN$1,9999)</f>
        <v/>
      </c>
      <c r="BO108" s="12">
        <f>IF(ROUND(BO101,0)&lt;0,BO$1,9999)</f>
        <v/>
      </c>
    </row>
    <row r="109">
      <c r="A109" s="5" t="inlineStr">
        <is>
          <t>見通しの中の金融資産 1</t>
        </is>
      </c>
      <c r="B109" s="27">
        <f>IF(B$1&lt;='入力'!$B$27,B99,"")</f>
        <v/>
      </c>
      <c r="C109" s="27">
        <f>IF(C$1&lt;='入力'!$B$27,C99,"")</f>
        <v/>
      </c>
      <c r="D109" s="27">
        <f>IF(D$1&lt;='入力'!$B$27,D99,"")</f>
        <v/>
      </c>
      <c r="E109" s="27">
        <f>IF(E$1&lt;='入力'!$B$27,E99,"")</f>
        <v/>
      </c>
      <c r="F109" s="27">
        <f>IF(F$1&lt;='入力'!$B$27,F99,"")</f>
        <v/>
      </c>
      <c r="G109" s="27">
        <f>IF(G$1&lt;='入力'!$B$27,G99,"")</f>
        <v/>
      </c>
      <c r="H109" s="27">
        <f>IF(H$1&lt;='入力'!$B$27,H99,"")</f>
        <v/>
      </c>
      <c r="I109" s="27">
        <f>IF(I$1&lt;='入力'!$B$27,I99,"")</f>
        <v/>
      </c>
      <c r="J109" s="27">
        <f>IF(J$1&lt;='入力'!$B$27,J99,"")</f>
        <v/>
      </c>
      <c r="K109" s="27">
        <f>IF(K$1&lt;='入力'!$B$27,K99,"")</f>
        <v/>
      </c>
      <c r="L109" s="27">
        <f>IF(L$1&lt;='入力'!$B$27,L99,"")</f>
        <v/>
      </c>
      <c r="M109" s="27">
        <f>IF(M$1&lt;='入力'!$B$27,M99,"")</f>
        <v/>
      </c>
      <c r="N109" s="27">
        <f>IF(N$1&lt;='入力'!$B$27,N99,"")</f>
        <v/>
      </c>
      <c r="O109" s="27">
        <f>IF(O$1&lt;='入力'!$B$27,O99,"")</f>
        <v/>
      </c>
      <c r="P109" s="27">
        <f>IF(P$1&lt;='入力'!$B$27,P99,"")</f>
        <v/>
      </c>
      <c r="Q109" s="27">
        <f>IF(Q$1&lt;='入力'!$B$27,Q99,"")</f>
        <v/>
      </c>
      <c r="R109" s="27">
        <f>IF(R$1&lt;='入力'!$B$27,R99,"")</f>
        <v/>
      </c>
      <c r="S109" s="27">
        <f>IF(S$1&lt;='入力'!$B$27,S99,"")</f>
        <v/>
      </c>
      <c r="T109" s="27">
        <f>IF(T$1&lt;='入力'!$B$27,T99,"")</f>
        <v/>
      </c>
      <c r="U109" s="27">
        <f>IF(U$1&lt;='入力'!$B$27,U99,"")</f>
        <v/>
      </c>
      <c r="V109" s="27">
        <f>IF(V$1&lt;='入力'!$B$27,V99,"")</f>
        <v/>
      </c>
      <c r="W109" s="27">
        <f>IF(W$1&lt;='入力'!$B$27,W99,"")</f>
        <v/>
      </c>
      <c r="X109" s="27">
        <f>IF(X$1&lt;='入力'!$B$27,X99,"")</f>
        <v/>
      </c>
      <c r="Y109" s="27">
        <f>IF(Y$1&lt;='入力'!$B$27,Y99,"")</f>
        <v/>
      </c>
      <c r="Z109" s="27">
        <f>IF(Z$1&lt;='入力'!$B$27,Z99,"")</f>
        <v/>
      </c>
      <c r="AA109" s="27">
        <f>IF(AA$1&lt;='入力'!$B$27,AA99,"")</f>
        <v/>
      </c>
      <c r="AB109" s="27">
        <f>IF(AB$1&lt;='入力'!$B$27,AB99,"")</f>
        <v/>
      </c>
      <c r="AC109" s="27">
        <f>IF(AC$1&lt;='入力'!$B$27,AC99,"")</f>
        <v/>
      </c>
      <c r="AD109" s="27">
        <f>IF(AD$1&lt;='入力'!$B$27,AD99,"")</f>
        <v/>
      </c>
      <c r="AE109" s="27">
        <f>IF(AE$1&lt;='入力'!$B$27,AE99,"")</f>
        <v/>
      </c>
      <c r="AF109" s="27">
        <f>IF(AF$1&lt;='入力'!$B$27,AF99,"")</f>
        <v/>
      </c>
      <c r="AG109" s="27">
        <f>IF(AG$1&lt;='入力'!$B$27,AG99,"")</f>
        <v/>
      </c>
      <c r="AH109" s="27">
        <f>IF(AH$1&lt;='入力'!$B$27,AH99,"")</f>
        <v/>
      </c>
      <c r="AI109" s="27">
        <f>IF(AI$1&lt;='入力'!$B$27,AI99,"")</f>
        <v/>
      </c>
      <c r="AJ109" s="27">
        <f>IF(AJ$1&lt;='入力'!$B$27,AJ99,"")</f>
        <v/>
      </c>
      <c r="AK109" s="27">
        <f>IF(AK$1&lt;='入力'!$B$27,AK99,"")</f>
        <v/>
      </c>
      <c r="AL109" s="27">
        <f>IF(AL$1&lt;='入力'!$B$27,AL99,"")</f>
        <v/>
      </c>
      <c r="AM109" s="27">
        <f>IF(AM$1&lt;='入力'!$B$27,AM99,"")</f>
        <v/>
      </c>
      <c r="AN109" s="27">
        <f>IF(AN$1&lt;='入力'!$B$27,AN99,"")</f>
        <v/>
      </c>
      <c r="AO109" s="27">
        <f>IF(AO$1&lt;='入力'!$B$27,AO99,"")</f>
        <v/>
      </c>
      <c r="AP109" s="27">
        <f>IF(AP$1&lt;='入力'!$B$27,AP99,"")</f>
        <v/>
      </c>
      <c r="AQ109" s="27">
        <f>IF(AQ$1&lt;='入力'!$B$27,AQ99,"")</f>
        <v/>
      </c>
      <c r="AR109" s="27">
        <f>IF(AR$1&lt;='入力'!$B$27,AR99,"")</f>
        <v/>
      </c>
      <c r="AS109" s="27">
        <f>IF(AS$1&lt;='入力'!$B$27,AS99,"")</f>
        <v/>
      </c>
      <c r="AT109" s="27">
        <f>IF(AT$1&lt;='入力'!$B$27,AT99,"")</f>
        <v/>
      </c>
      <c r="AU109" s="27">
        <f>IF(AU$1&lt;='入力'!$B$27,AU99,"")</f>
        <v/>
      </c>
      <c r="AV109" s="27">
        <f>IF(AV$1&lt;='入力'!$B$27,AV99,"")</f>
        <v/>
      </c>
      <c r="AW109" s="27">
        <f>IF(AW$1&lt;='入力'!$B$27,AW99,"")</f>
        <v/>
      </c>
      <c r="AX109" s="27">
        <f>IF(AX$1&lt;='入力'!$B$27,AX99,"")</f>
        <v/>
      </c>
      <c r="AY109" s="27">
        <f>IF(AY$1&lt;='入力'!$B$27,AY99,"")</f>
        <v/>
      </c>
      <c r="AZ109" s="27">
        <f>IF(AZ$1&lt;='入力'!$B$27,AZ99,"")</f>
        <v/>
      </c>
      <c r="BA109" s="27">
        <f>IF(BA$1&lt;='入力'!$B$27,BA99,"")</f>
        <v/>
      </c>
      <c r="BB109" s="27">
        <f>IF(BB$1&lt;='入力'!$B$27,BB99,"")</f>
        <v/>
      </c>
      <c r="BC109" s="27">
        <f>IF(BC$1&lt;='入力'!$B$27,BC99,"")</f>
        <v/>
      </c>
      <c r="BD109" s="27">
        <f>IF(BD$1&lt;='入力'!$B$27,BD99,"")</f>
        <v/>
      </c>
      <c r="BE109" s="27">
        <f>IF(BE$1&lt;='入力'!$B$27,BE99,"")</f>
        <v/>
      </c>
      <c r="BF109" s="27">
        <f>IF(BF$1&lt;='入力'!$B$27,BF99,"")</f>
        <v/>
      </c>
      <c r="BG109" s="27">
        <f>IF(BG$1&lt;='入力'!$B$27,BG99,"")</f>
        <v/>
      </c>
      <c r="BH109" s="27">
        <f>IF(BH$1&lt;='入力'!$B$27,BH99,"")</f>
        <v/>
      </c>
      <c r="BI109" s="27">
        <f>IF(BI$1&lt;='入力'!$B$27,BI99,"")</f>
        <v/>
      </c>
      <c r="BJ109" s="27">
        <f>IF(BJ$1&lt;='入力'!$B$27,BJ99,"")</f>
        <v/>
      </c>
      <c r="BK109" s="27">
        <f>IF(BK$1&lt;='入力'!$B$27,BK99,"")</f>
        <v/>
      </c>
      <c r="BL109" s="27">
        <f>IF(BL$1&lt;='入力'!$B$27,BL99,"")</f>
        <v/>
      </c>
      <c r="BM109" s="27">
        <f>IF(BM$1&lt;='入力'!$B$27,BM99,"")</f>
        <v/>
      </c>
      <c r="BN109" s="27">
        <f>IF(BN$1&lt;='入力'!$B$27,BN99,"")</f>
        <v/>
      </c>
      <c r="BO109" s="27">
        <f>IF(BO$1&lt;='入力'!$B$27,BO99,"")</f>
        <v/>
      </c>
    </row>
    <row r="110">
      <c r="A110" s="5" t="inlineStr">
        <is>
          <t>見通しの中の金融資産 2</t>
        </is>
      </c>
      <c r="B110" s="27">
        <f>IF(B$1&lt;='入力'!$B$27,B100,"")</f>
        <v/>
      </c>
      <c r="C110" s="27">
        <f>IF(C$1&lt;='入力'!$B$27,C100,"")</f>
        <v/>
      </c>
      <c r="D110" s="27">
        <f>IF(D$1&lt;='入力'!$B$27,D100,"")</f>
        <v/>
      </c>
      <c r="E110" s="27">
        <f>IF(E$1&lt;='入力'!$B$27,E100,"")</f>
        <v/>
      </c>
      <c r="F110" s="27">
        <f>IF(F$1&lt;='入力'!$B$27,F100,"")</f>
        <v/>
      </c>
      <c r="G110" s="27">
        <f>IF(G$1&lt;='入力'!$B$27,G100,"")</f>
        <v/>
      </c>
      <c r="H110" s="27">
        <f>IF(H$1&lt;='入力'!$B$27,H100,"")</f>
        <v/>
      </c>
      <c r="I110" s="27">
        <f>IF(I$1&lt;='入力'!$B$27,I100,"")</f>
        <v/>
      </c>
      <c r="J110" s="27">
        <f>IF(J$1&lt;='入力'!$B$27,J100,"")</f>
        <v/>
      </c>
      <c r="K110" s="27">
        <f>IF(K$1&lt;='入力'!$B$27,K100,"")</f>
        <v/>
      </c>
      <c r="L110" s="27">
        <f>IF(L$1&lt;='入力'!$B$27,L100,"")</f>
        <v/>
      </c>
      <c r="M110" s="27">
        <f>IF(M$1&lt;='入力'!$B$27,M100,"")</f>
        <v/>
      </c>
      <c r="N110" s="27">
        <f>IF(N$1&lt;='入力'!$B$27,N100,"")</f>
        <v/>
      </c>
      <c r="O110" s="27">
        <f>IF(O$1&lt;='入力'!$B$27,O100,"")</f>
        <v/>
      </c>
      <c r="P110" s="27">
        <f>IF(P$1&lt;='入力'!$B$27,P100,"")</f>
        <v/>
      </c>
      <c r="Q110" s="27">
        <f>IF(Q$1&lt;='入力'!$B$27,Q100,"")</f>
        <v/>
      </c>
      <c r="R110" s="27">
        <f>IF(R$1&lt;='入力'!$B$27,R100,"")</f>
        <v/>
      </c>
      <c r="S110" s="27">
        <f>IF(S$1&lt;='入力'!$B$27,S100,"")</f>
        <v/>
      </c>
      <c r="T110" s="27">
        <f>IF(T$1&lt;='入力'!$B$27,T100,"")</f>
        <v/>
      </c>
      <c r="U110" s="27">
        <f>IF(U$1&lt;='入力'!$B$27,U100,"")</f>
        <v/>
      </c>
      <c r="V110" s="27">
        <f>IF(V$1&lt;='入力'!$B$27,V100,"")</f>
        <v/>
      </c>
      <c r="W110" s="27">
        <f>IF(W$1&lt;='入力'!$B$27,W100,"")</f>
        <v/>
      </c>
      <c r="X110" s="27">
        <f>IF(X$1&lt;='入力'!$B$27,X100,"")</f>
        <v/>
      </c>
      <c r="Y110" s="27">
        <f>IF(Y$1&lt;='入力'!$B$27,Y100,"")</f>
        <v/>
      </c>
      <c r="Z110" s="27">
        <f>IF(Z$1&lt;='入力'!$B$27,Z100,"")</f>
        <v/>
      </c>
      <c r="AA110" s="27">
        <f>IF(AA$1&lt;='入力'!$B$27,AA100,"")</f>
        <v/>
      </c>
      <c r="AB110" s="27">
        <f>IF(AB$1&lt;='入力'!$B$27,AB100,"")</f>
        <v/>
      </c>
      <c r="AC110" s="27">
        <f>IF(AC$1&lt;='入力'!$B$27,AC100,"")</f>
        <v/>
      </c>
      <c r="AD110" s="27">
        <f>IF(AD$1&lt;='入力'!$B$27,AD100,"")</f>
        <v/>
      </c>
      <c r="AE110" s="27">
        <f>IF(AE$1&lt;='入力'!$B$27,AE100,"")</f>
        <v/>
      </c>
      <c r="AF110" s="27">
        <f>IF(AF$1&lt;='入力'!$B$27,AF100,"")</f>
        <v/>
      </c>
      <c r="AG110" s="27">
        <f>IF(AG$1&lt;='入力'!$B$27,AG100,"")</f>
        <v/>
      </c>
      <c r="AH110" s="27">
        <f>IF(AH$1&lt;='入力'!$B$27,AH100,"")</f>
        <v/>
      </c>
      <c r="AI110" s="27">
        <f>IF(AI$1&lt;='入力'!$B$27,AI100,"")</f>
        <v/>
      </c>
      <c r="AJ110" s="27">
        <f>IF(AJ$1&lt;='入力'!$B$27,AJ100,"")</f>
        <v/>
      </c>
      <c r="AK110" s="27">
        <f>IF(AK$1&lt;='入力'!$B$27,AK100,"")</f>
        <v/>
      </c>
      <c r="AL110" s="27">
        <f>IF(AL$1&lt;='入力'!$B$27,AL100,"")</f>
        <v/>
      </c>
      <c r="AM110" s="27">
        <f>IF(AM$1&lt;='入力'!$B$27,AM100,"")</f>
        <v/>
      </c>
      <c r="AN110" s="27">
        <f>IF(AN$1&lt;='入力'!$B$27,AN100,"")</f>
        <v/>
      </c>
      <c r="AO110" s="27">
        <f>IF(AO$1&lt;='入力'!$B$27,AO100,"")</f>
        <v/>
      </c>
      <c r="AP110" s="27">
        <f>IF(AP$1&lt;='入力'!$B$27,AP100,"")</f>
        <v/>
      </c>
      <c r="AQ110" s="27">
        <f>IF(AQ$1&lt;='入力'!$B$27,AQ100,"")</f>
        <v/>
      </c>
      <c r="AR110" s="27">
        <f>IF(AR$1&lt;='入力'!$B$27,AR100,"")</f>
        <v/>
      </c>
      <c r="AS110" s="27">
        <f>IF(AS$1&lt;='入力'!$B$27,AS100,"")</f>
        <v/>
      </c>
      <c r="AT110" s="27">
        <f>IF(AT$1&lt;='入力'!$B$27,AT100,"")</f>
        <v/>
      </c>
      <c r="AU110" s="27">
        <f>IF(AU$1&lt;='入力'!$B$27,AU100,"")</f>
        <v/>
      </c>
      <c r="AV110" s="27">
        <f>IF(AV$1&lt;='入力'!$B$27,AV100,"")</f>
        <v/>
      </c>
      <c r="AW110" s="27">
        <f>IF(AW$1&lt;='入力'!$B$27,AW100,"")</f>
        <v/>
      </c>
      <c r="AX110" s="27">
        <f>IF(AX$1&lt;='入力'!$B$27,AX100,"")</f>
        <v/>
      </c>
      <c r="AY110" s="27">
        <f>IF(AY$1&lt;='入力'!$B$27,AY100,"")</f>
        <v/>
      </c>
      <c r="AZ110" s="27">
        <f>IF(AZ$1&lt;='入力'!$B$27,AZ100,"")</f>
        <v/>
      </c>
      <c r="BA110" s="27">
        <f>IF(BA$1&lt;='入力'!$B$27,BA100,"")</f>
        <v/>
      </c>
      <c r="BB110" s="27">
        <f>IF(BB$1&lt;='入力'!$B$27,BB100,"")</f>
        <v/>
      </c>
      <c r="BC110" s="27">
        <f>IF(BC$1&lt;='入力'!$B$27,BC100,"")</f>
        <v/>
      </c>
      <c r="BD110" s="27">
        <f>IF(BD$1&lt;='入力'!$B$27,BD100,"")</f>
        <v/>
      </c>
      <c r="BE110" s="27">
        <f>IF(BE$1&lt;='入力'!$B$27,BE100,"")</f>
        <v/>
      </c>
      <c r="BF110" s="27">
        <f>IF(BF$1&lt;='入力'!$B$27,BF100,"")</f>
        <v/>
      </c>
      <c r="BG110" s="27">
        <f>IF(BG$1&lt;='入力'!$B$27,BG100,"")</f>
        <v/>
      </c>
      <c r="BH110" s="27">
        <f>IF(BH$1&lt;='入力'!$B$27,BH100,"")</f>
        <v/>
      </c>
      <c r="BI110" s="27">
        <f>IF(BI$1&lt;='入力'!$B$27,BI100,"")</f>
        <v/>
      </c>
      <c r="BJ110" s="27">
        <f>IF(BJ$1&lt;='入力'!$B$27,BJ100,"")</f>
        <v/>
      </c>
      <c r="BK110" s="27">
        <f>IF(BK$1&lt;='入力'!$B$27,BK100,"")</f>
        <v/>
      </c>
      <c r="BL110" s="27">
        <f>IF(BL$1&lt;='入力'!$B$27,BL100,"")</f>
        <v/>
      </c>
      <c r="BM110" s="27">
        <f>IF(BM$1&lt;='入力'!$B$27,BM100,"")</f>
        <v/>
      </c>
      <c r="BN110" s="27">
        <f>IF(BN$1&lt;='入力'!$B$27,BN100,"")</f>
        <v/>
      </c>
      <c r="BO110" s="27">
        <f>IF(BO$1&lt;='入力'!$B$27,BO100,"")</f>
        <v/>
      </c>
    </row>
    <row r="111">
      <c r="A111" s="5" t="inlineStr">
        <is>
          <t>見通しの中の金融資産 3</t>
        </is>
      </c>
      <c r="B111" s="27">
        <f>IF(B$1&lt;='入力'!$B$27,B101,"")</f>
        <v/>
      </c>
      <c r="C111" s="27">
        <f>IF(C$1&lt;='入力'!$B$27,C101,"")</f>
        <v/>
      </c>
      <c r="D111" s="27">
        <f>IF(D$1&lt;='入力'!$B$27,D101,"")</f>
        <v/>
      </c>
      <c r="E111" s="27">
        <f>IF(E$1&lt;='入力'!$B$27,E101,"")</f>
        <v/>
      </c>
      <c r="F111" s="27">
        <f>IF(F$1&lt;='入力'!$B$27,F101,"")</f>
        <v/>
      </c>
      <c r="G111" s="27">
        <f>IF(G$1&lt;='入力'!$B$27,G101,"")</f>
        <v/>
      </c>
      <c r="H111" s="27">
        <f>IF(H$1&lt;='入力'!$B$27,H101,"")</f>
        <v/>
      </c>
      <c r="I111" s="27">
        <f>IF(I$1&lt;='入力'!$B$27,I101,"")</f>
        <v/>
      </c>
      <c r="J111" s="27">
        <f>IF(J$1&lt;='入力'!$B$27,J101,"")</f>
        <v/>
      </c>
      <c r="K111" s="27">
        <f>IF(K$1&lt;='入力'!$B$27,K101,"")</f>
        <v/>
      </c>
      <c r="L111" s="27">
        <f>IF(L$1&lt;='入力'!$B$27,L101,"")</f>
        <v/>
      </c>
      <c r="M111" s="27">
        <f>IF(M$1&lt;='入力'!$B$27,M101,"")</f>
        <v/>
      </c>
      <c r="N111" s="27">
        <f>IF(N$1&lt;='入力'!$B$27,N101,"")</f>
        <v/>
      </c>
      <c r="O111" s="27">
        <f>IF(O$1&lt;='入力'!$B$27,O101,"")</f>
        <v/>
      </c>
      <c r="P111" s="27">
        <f>IF(P$1&lt;='入力'!$B$27,P101,"")</f>
        <v/>
      </c>
      <c r="Q111" s="27">
        <f>IF(Q$1&lt;='入力'!$B$27,Q101,"")</f>
        <v/>
      </c>
      <c r="R111" s="27">
        <f>IF(R$1&lt;='入力'!$B$27,R101,"")</f>
        <v/>
      </c>
      <c r="S111" s="27">
        <f>IF(S$1&lt;='入力'!$B$27,S101,"")</f>
        <v/>
      </c>
      <c r="T111" s="27">
        <f>IF(T$1&lt;='入力'!$B$27,T101,"")</f>
        <v/>
      </c>
      <c r="U111" s="27">
        <f>IF(U$1&lt;='入力'!$B$27,U101,"")</f>
        <v/>
      </c>
      <c r="V111" s="27">
        <f>IF(V$1&lt;='入力'!$B$27,V101,"")</f>
        <v/>
      </c>
      <c r="W111" s="27">
        <f>IF(W$1&lt;='入力'!$B$27,W101,"")</f>
        <v/>
      </c>
      <c r="X111" s="27">
        <f>IF(X$1&lt;='入力'!$B$27,X101,"")</f>
        <v/>
      </c>
      <c r="Y111" s="27">
        <f>IF(Y$1&lt;='入力'!$B$27,Y101,"")</f>
        <v/>
      </c>
      <c r="Z111" s="27">
        <f>IF(Z$1&lt;='入力'!$B$27,Z101,"")</f>
        <v/>
      </c>
      <c r="AA111" s="27">
        <f>IF(AA$1&lt;='入力'!$B$27,AA101,"")</f>
        <v/>
      </c>
      <c r="AB111" s="27">
        <f>IF(AB$1&lt;='入力'!$B$27,AB101,"")</f>
        <v/>
      </c>
      <c r="AC111" s="27">
        <f>IF(AC$1&lt;='入力'!$B$27,AC101,"")</f>
        <v/>
      </c>
      <c r="AD111" s="27">
        <f>IF(AD$1&lt;='入力'!$B$27,AD101,"")</f>
        <v/>
      </c>
      <c r="AE111" s="27">
        <f>IF(AE$1&lt;='入力'!$B$27,AE101,"")</f>
        <v/>
      </c>
      <c r="AF111" s="27">
        <f>IF(AF$1&lt;='入力'!$B$27,AF101,"")</f>
        <v/>
      </c>
      <c r="AG111" s="27">
        <f>IF(AG$1&lt;='入力'!$B$27,AG101,"")</f>
        <v/>
      </c>
      <c r="AH111" s="27">
        <f>IF(AH$1&lt;='入力'!$B$27,AH101,"")</f>
        <v/>
      </c>
      <c r="AI111" s="27">
        <f>IF(AI$1&lt;='入力'!$B$27,AI101,"")</f>
        <v/>
      </c>
      <c r="AJ111" s="27">
        <f>IF(AJ$1&lt;='入力'!$B$27,AJ101,"")</f>
        <v/>
      </c>
      <c r="AK111" s="27">
        <f>IF(AK$1&lt;='入力'!$B$27,AK101,"")</f>
        <v/>
      </c>
      <c r="AL111" s="27">
        <f>IF(AL$1&lt;='入力'!$B$27,AL101,"")</f>
        <v/>
      </c>
      <c r="AM111" s="27">
        <f>IF(AM$1&lt;='入力'!$B$27,AM101,"")</f>
        <v/>
      </c>
      <c r="AN111" s="27">
        <f>IF(AN$1&lt;='入力'!$B$27,AN101,"")</f>
        <v/>
      </c>
      <c r="AO111" s="27">
        <f>IF(AO$1&lt;='入力'!$B$27,AO101,"")</f>
        <v/>
      </c>
      <c r="AP111" s="27">
        <f>IF(AP$1&lt;='入力'!$B$27,AP101,"")</f>
        <v/>
      </c>
      <c r="AQ111" s="27">
        <f>IF(AQ$1&lt;='入力'!$B$27,AQ101,"")</f>
        <v/>
      </c>
      <c r="AR111" s="27">
        <f>IF(AR$1&lt;='入力'!$B$27,AR101,"")</f>
        <v/>
      </c>
      <c r="AS111" s="27">
        <f>IF(AS$1&lt;='入力'!$B$27,AS101,"")</f>
        <v/>
      </c>
      <c r="AT111" s="27">
        <f>IF(AT$1&lt;='入力'!$B$27,AT101,"")</f>
        <v/>
      </c>
      <c r="AU111" s="27">
        <f>IF(AU$1&lt;='入力'!$B$27,AU101,"")</f>
        <v/>
      </c>
      <c r="AV111" s="27">
        <f>IF(AV$1&lt;='入力'!$B$27,AV101,"")</f>
        <v/>
      </c>
      <c r="AW111" s="27">
        <f>IF(AW$1&lt;='入力'!$B$27,AW101,"")</f>
        <v/>
      </c>
      <c r="AX111" s="27">
        <f>IF(AX$1&lt;='入力'!$B$27,AX101,"")</f>
        <v/>
      </c>
      <c r="AY111" s="27">
        <f>IF(AY$1&lt;='入力'!$B$27,AY101,"")</f>
        <v/>
      </c>
      <c r="AZ111" s="27">
        <f>IF(AZ$1&lt;='入力'!$B$27,AZ101,"")</f>
        <v/>
      </c>
      <c r="BA111" s="27">
        <f>IF(BA$1&lt;='入力'!$B$27,BA101,"")</f>
        <v/>
      </c>
      <c r="BB111" s="27">
        <f>IF(BB$1&lt;='入力'!$B$27,BB101,"")</f>
        <v/>
      </c>
      <c r="BC111" s="27">
        <f>IF(BC$1&lt;='入力'!$B$27,BC101,"")</f>
        <v/>
      </c>
      <c r="BD111" s="27">
        <f>IF(BD$1&lt;='入力'!$B$27,BD101,"")</f>
        <v/>
      </c>
      <c r="BE111" s="27">
        <f>IF(BE$1&lt;='入力'!$B$27,BE101,"")</f>
        <v/>
      </c>
      <c r="BF111" s="27">
        <f>IF(BF$1&lt;='入力'!$B$27,BF101,"")</f>
        <v/>
      </c>
      <c r="BG111" s="27">
        <f>IF(BG$1&lt;='入力'!$B$27,BG101,"")</f>
        <v/>
      </c>
      <c r="BH111" s="27">
        <f>IF(BH$1&lt;='入力'!$B$27,BH101,"")</f>
        <v/>
      </c>
      <c r="BI111" s="27">
        <f>IF(BI$1&lt;='入力'!$B$27,BI101,"")</f>
        <v/>
      </c>
      <c r="BJ111" s="27">
        <f>IF(BJ$1&lt;='入力'!$B$27,BJ101,"")</f>
        <v/>
      </c>
      <c r="BK111" s="27">
        <f>IF(BK$1&lt;='入力'!$B$27,BK101,"")</f>
        <v/>
      </c>
      <c r="BL111" s="27">
        <f>IF(BL$1&lt;='入力'!$B$27,BL101,"")</f>
        <v/>
      </c>
      <c r="BM111" s="27">
        <f>IF(BM$1&lt;='入力'!$B$27,BM101,"")</f>
        <v/>
      </c>
      <c r="BN111" s="27">
        <f>IF(BN$1&lt;='入力'!$B$27,BN101,"")</f>
        <v/>
      </c>
      <c r="BO111" s="27">
        <f>IF(BO$1&lt;='入力'!$B$27,BO101,"")</f>
        <v/>
      </c>
    </row>
    <row r="112">
      <c r="A112" s="5" t="inlineStr">
        <is>
          <t>手元が生活防衛資金を下回る年の目印（選んだ）</t>
        </is>
      </c>
      <c r="B112" s="18">
        <f>IF(ROUND(INDEX(B93:B95,'入力'!$C$7),0)&lt;ROUND('入力'!$B$8,0),B$1,9999)</f>
        <v/>
      </c>
      <c r="C112" s="18">
        <f>IF(ROUND(INDEX(C93:C95,'入力'!$C$7),0)&lt;ROUND('入力'!$B$8,0),C$1,9999)</f>
        <v/>
      </c>
      <c r="D112" s="18">
        <f>IF(ROUND(INDEX(D93:D95,'入力'!$C$7),0)&lt;ROUND('入力'!$B$8,0),D$1,9999)</f>
        <v/>
      </c>
      <c r="E112" s="18">
        <f>IF(ROUND(INDEX(E93:E95,'入力'!$C$7),0)&lt;ROUND('入力'!$B$8,0),E$1,9999)</f>
        <v/>
      </c>
      <c r="F112" s="18">
        <f>IF(ROUND(INDEX(F93:F95,'入力'!$C$7),0)&lt;ROUND('入力'!$B$8,0),F$1,9999)</f>
        <v/>
      </c>
      <c r="G112" s="18">
        <f>IF(ROUND(INDEX(G93:G95,'入力'!$C$7),0)&lt;ROUND('入力'!$B$8,0),G$1,9999)</f>
        <v/>
      </c>
      <c r="H112" s="18">
        <f>IF(ROUND(INDEX(H93:H95,'入力'!$C$7),0)&lt;ROUND('入力'!$B$8,0),H$1,9999)</f>
        <v/>
      </c>
      <c r="I112" s="18">
        <f>IF(ROUND(INDEX(I93:I95,'入力'!$C$7),0)&lt;ROUND('入力'!$B$8,0),I$1,9999)</f>
        <v/>
      </c>
      <c r="J112" s="18">
        <f>IF(ROUND(INDEX(J93:J95,'入力'!$C$7),0)&lt;ROUND('入力'!$B$8,0),J$1,9999)</f>
        <v/>
      </c>
      <c r="K112" s="18">
        <f>IF(ROUND(INDEX(K93:K95,'入力'!$C$7),0)&lt;ROUND('入力'!$B$8,0),K$1,9999)</f>
        <v/>
      </c>
      <c r="L112" s="18">
        <f>IF(ROUND(INDEX(L93:L95,'入力'!$C$7),0)&lt;ROUND('入力'!$B$8,0),L$1,9999)</f>
        <v/>
      </c>
      <c r="M112" s="18">
        <f>IF(ROUND(INDEX(M93:M95,'入力'!$C$7),0)&lt;ROUND('入力'!$B$8,0),M$1,9999)</f>
        <v/>
      </c>
      <c r="N112" s="18">
        <f>IF(ROUND(INDEX(N93:N95,'入力'!$C$7),0)&lt;ROUND('入力'!$B$8,0),N$1,9999)</f>
        <v/>
      </c>
      <c r="O112" s="18">
        <f>IF(ROUND(INDEX(O93:O95,'入力'!$C$7),0)&lt;ROUND('入力'!$B$8,0),O$1,9999)</f>
        <v/>
      </c>
      <c r="P112" s="18">
        <f>IF(ROUND(INDEX(P93:P95,'入力'!$C$7),0)&lt;ROUND('入力'!$B$8,0),P$1,9999)</f>
        <v/>
      </c>
      <c r="Q112" s="18">
        <f>IF(ROUND(INDEX(Q93:Q95,'入力'!$C$7),0)&lt;ROUND('入力'!$B$8,0),Q$1,9999)</f>
        <v/>
      </c>
      <c r="R112" s="18">
        <f>IF(ROUND(INDEX(R93:R95,'入力'!$C$7),0)&lt;ROUND('入力'!$B$8,0),R$1,9999)</f>
        <v/>
      </c>
      <c r="S112" s="18">
        <f>IF(ROUND(INDEX(S93:S95,'入力'!$C$7),0)&lt;ROUND('入力'!$B$8,0),S$1,9999)</f>
        <v/>
      </c>
      <c r="T112" s="18">
        <f>IF(ROUND(INDEX(T93:T95,'入力'!$C$7),0)&lt;ROUND('入力'!$B$8,0),T$1,9999)</f>
        <v/>
      </c>
      <c r="U112" s="18">
        <f>IF(ROUND(INDEX(U93:U95,'入力'!$C$7),0)&lt;ROUND('入力'!$B$8,0),U$1,9999)</f>
        <v/>
      </c>
      <c r="V112" s="18">
        <f>IF(ROUND(INDEX(V93:V95,'入力'!$C$7),0)&lt;ROUND('入力'!$B$8,0),V$1,9999)</f>
        <v/>
      </c>
      <c r="W112" s="18">
        <f>IF(ROUND(INDEX(W93:W95,'入力'!$C$7),0)&lt;ROUND('入力'!$B$8,0),W$1,9999)</f>
        <v/>
      </c>
      <c r="X112" s="18">
        <f>IF(ROUND(INDEX(X93:X95,'入力'!$C$7),0)&lt;ROUND('入力'!$B$8,0),X$1,9999)</f>
        <v/>
      </c>
      <c r="Y112" s="18">
        <f>IF(ROUND(INDEX(Y93:Y95,'入力'!$C$7),0)&lt;ROUND('入力'!$B$8,0),Y$1,9999)</f>
        <v/>
      </c>
      <c r="Z112" s="18">
        <f>IF(ROUND(INDEX(Z93:Z95,'入力'!$C$7),0)&lt;ROUND('入力'!$B$8,0),Z$1,9999)</f>
        <v/>
      </c>
      <c r="AA112" s="18">
        <f>IF(ROUND(INDEX(AA93:AA95,'入力'!$C$7),0)&lt;ROUND('入力'!$B$8,0),AA$1,9999)</f>
        <v/>
      </c>
      <c r="AB112" s="18">
        <f>IF(ROUND(INDEX(AB93:AB95,'入力'!$C$7),0)&lt;ROUND('入力'!$B$8,0),AB$1,9999)</f>
        <v/>
      </c>
      <c r="AC112" s="18">
        <f>IF(ROUND(INDEX(AC93:AC95,'入力'!$C$7),0)&lt;ROUND('入力'!$B$8,0),AC$1,9999)</f>
        <v/>
      </c>
      <c r="AD112" s="18">
        <f>IF(ROUND(INDEX(AD93:AD95,'入力'!$C$7),0)&lt;ROUND('入力'!$B$8,0),AD$1,9999)</f>
        <v/>
      </c>
      <c r="AE112" s="18">
        <f>IF(ROUND(INDEX(AE93:AE95,'入力'!$C$7),0)&lt;ROUND('入力'!$B$8,0),AE$1,9999)</f>
        <v/>
      </c>
      <c r="AF112" s="18">
        <f>IF(ROUND(INDEX(AF93:AF95,'入力'!$C$7),0)&lt;ROUND('入力'!$B$8,0),AF$1,9999)</f>
        <v/>
      </c>
      <c r="AG112" s="18">
        <f>IF(ROUND(INDEX(AG93:AG95,'入力'!$C$7),0)&lt;ROUND('入力'!$B$8,0),AG$1,9999)</f>
        <v/>
      </c>
      <c r="AH112" s="18">
        <f>IF(ROUND(INDEX(AH93:AH95,'入力'!$C$7),0)&lt;ROUND('入力'!$B$8,0),AH$1,9999)</f>
        <v/>
      </c>
      <c r="AI112" s="18">
        <f>IF(ROUND(INDEX(AI93:AI95,'入力'!$C$7),0)&lt;ROUND('入力'!$B$8,0),AI$1,9999)</f>
        <v/>
      </c>
      <c r="AJ112" s="18">
        <f>IF(ROUND(INDEX(AJ93:AJ95,'入力'!$C$7),0)&lt;ROUND('入力'!$B$8,0),AJ$1,9999)</f>
        <v/>
      </c>
      <c r="AK112" s="18">
        <f>IF(ROUND(INDEX(AK93:AK95,'入力'!$C$7),0)&lt;ROUND('入力'!$B$8,0),AK$1,9999)</f>
        <v/>
      </c>
      <c r="AL112" s="18">
        <f>IF(ROUND(INDEX(AL93:AL95,'入力'!$C$7),0)&lt;ROUND('入力'!$B$8,0),AL$1,9999)</f>
        <v/>
      </c>
      <c r="AM112" s="18">
        <f>IF(ROUND(INDEX(AM93:AM95,'入力'!$C$7),0)&lt;ROUND('入力'!$B$8,0),AM$1,9999)</f>
        <v/>
      </c>
      <c r="AN112" s="18">
        <f>IF(ROUND(INDEX(AN93:AN95,'入力'!$C$7),0)&lt;ROUND('入力'!$B$8,0),AN$1,9999)</f>
        <v/>
      </c>
      <c r="AO112" s="18">
        <f>IF(ROUND(INDEX(AO93:AO95,'入力'!$C$7),0)&lt;ROUND('入力'!$B$8,0),AO$1,9999)</f>
        <v/>
      </c>
      <c r="AP112" s="18">
        <f>IF(ROUND(INDEX(AP93:AP95,'入力'!$C$7),0)&lt;ROUND('入力'!$B$8,0),AP$1,9999)</f>
        <v/>
      </c>
      <c r="AQ112" s="18">
        <f>IF(ROUND(INDEX(AQ93:AQ95,'入力'!$C$7),0)&lt;ROUND('入力'!$B$8,0),AQ$1,9999)</f>
        <v/>
      </c>
      <c r="AR112" s="18">
        <f>IF(ROUND(INDEX(AR93:AR95,'入力'!$C$7),0)&lt;ROUND('入力'!$B$8,0),AR$1,9999)</f>
        <v/>
      </c>
      <c r="AS112" s="18">
        <f>IF(ROUND(INDEX(AS93:AS95,'入力'!$C$7),0)&lt;ROUND('入力'!$B$8,0),AS$1,9999)</f>
        <v/>
      </c>
      <c r="AT112" s="18">
        <f>IF(ROUND(INDEX(AT93:AT95,'入力'!$C$7),0)&lt;ROUND('入力'!$B$8,0),AT$1,9999)</f>
        <v/>
      </c>
      <c r="AU112" s="18">
        <f>IF(ROUND(INDEX(AU93:AU95,'入力'!$C$7),0)&lt;ROUND('入力'!$B$8,0),AU$1,9999)</f>
        <v/>
      </c>
      <c r="AV112" s="18">
        <f>IF(ROUND(INDEX(AV93:AV95,'入力'!$C$7),0)&lt;ROUND('入力'!$B$8,0),AV$1,9999)</f>
        <v/>
      </c>
      <c r="AW112" s="18">
        <f>IF(ROUND(INDEX(AW93:AW95,'入力'!$C$7),0)&lt;ROUND('入力'!$B$8,0),AW$1,9999)</f>
        <v/>
      </c>
      <c r="AX112" s="18">
        <f>IF(ROUND(INDEX(AX93:AX95,'入力'!$C$7),0)&lt;ROUND('入力'!$B$8,0),AX$1,9999)</f>
        <v/>
      </c>
      <c r="AY112" s="18">
        <f>IF(ROUND(INDEX(AY93:AY95,'入力'!$C$7),0)&lt;ROUND('入力'!$B$8,0),AY$1,9999)</f>
        <v/>
      </c>
      <c r="AZ112" s="18">
        <f>IF(ROUND(INDEX(AZ93:AZ95,'入力'!$C$7),0)&lt;ROUND('入力'!$B$8,0),AZ$1,9999)</f>
        <v/>
      </c>
      <c r="BA112" s="18">
        <f>IF(ROUND(INDEX(BA93:BA95,'入力'!$C$7),0)&lt;ROUND('入力'!$B$8,0),BA$1,9999)</f>
        <v/>
      </c>
      <c r="BB112" s="18">
        <f>IF(ROUND(INDEX(BB93:BB95,'入力'!$C$7),0)&lt;ROUND('入力'!$B$8,0),BB$1,9999)</f>
        <v/>
      </c>
      <c r="BC112" s="18">
        <f>IF(ROUND(INDEX(BC93:BC95,'入力'!$C$7),0)&lt;ROUND('入力'!$B$8,0),BC$1,9999)</f>
        <v/>
      </c>
      <c r="BD112" s="18">
        <f>IF(ROUND(INDEX(BD93:BD95,'入力'!$C$7),0)&lt;ROUND('入力'!$B$8,0),BD$1,9999)</f>
        <v/>
      </c>
      <c r="BE112" s="18">
        <f>IF(ROUND(INDEX(BE93:BE95,'入力'!$C$7),0)&lt;ROUND('入力'!$B$8,0),BE$1,9999)</f>
        <v/>
      </c>
      <c r="BF112" s="18">
        <f>IF(ROUND(INDEX(BF93:BF95,'入力'!$C$7),0)&lt;ROUND('入力'!$B$8,0),BF$1,9999)</f>
        <v/>
      </c>
      <c r="BG112" s="18">
        <f>IF(ROUND(INDEX(BG93:BG95,'入力'!$C$7),0)&lt;ROUND('入力'!$B$8,0),BG$1,9999)</f>
        <v/>
      </c>
      <c r="BH112" s="18">
        <f>IF(ROUND(INDEX(BH93:BH95,'入力'!$C$7),0)&lt;ROUND('入力'!$B$8,0),BH$1,9999)</f>
        <v/>
      </c>
      <c r="BI112" s="18">
        <f>IF(ROUND(INDEX(BI93:BI95,'入力'!$C$7),0)&lt;ROUND('入力'!$B$8,0),BI$1,9999)</f>
        <v/>
      </c>
      <c r="BJ112" s="18">
        <f>IF(ROUND(INDEX(BJ93:BJ95,'入力'!$C$7),0)&lt;ROUND('入力'!$B$8,0),BJ$1,9999)</f>
        <v/>
      </c>
      <c r="BK112" s="18">
        <f>IF(ROUND(INDEX(BK93:BK95,'入力'!$C$7),0)&lt;ROUND('入力'!$B$8,0),BK$1,9999)</f>
        <v/>
      </c>
      <c r="BL112" s="18">
        <f>IF(ROUND(INDEX(BL93:BL95,'入力'!$C$7),0)&lt;ROUND('入力'!$B$8,0),BL$1,9999)</f>
        <v/>
      </c>
      <c r="BM112" s="18">
        <f>IF(ROUND(INDEX(BM93:BM95,'入力'!$C$7),0)&lt;ROUND('入力'!$B$8,0),BM$1,9999)</f>
        <v/>
      </c>
      <c r="BN112" s="18">
        <f>IF(ROUND(INDEX(BN93:BN95,'入力'!$C$7),0)&lt;ROUND('入力'!$B$8,0),BN$1,9999)</f>
        <v/>
      </c>
      <c r="BO112" s="18">
        <f>IF(ROUND(INDEX(BO93:BO95,'入力'!$C$7),0)&lt;ROUND('入力'!$B$8,0),BO$1,9999)</f>
        <v/>
      </c>
    </row>
    <row r="113">
      <c r="A113" s="5" t="inlineStr">
        <is>
          <t>足りない年の目印（選んだ）</t>
        </is>
      </c>
      <c r="B113" s="18">
        <f>INDEX(B106:B108,'入力'!$C$7)</f>
        <v/>
      </c>
      <c r="C113" s="18">
        <f>INDEX(C106:C108,'入力'!$C$7)</f>
        <v/>
      </c>
      <c r="D113" s="18">
        <f>INDEX(D106:D108,'入力'!$C$7)</f>
        <v/>
      </c>
      <c r="E113" s="18">
        <f>INDEX(E106:E108,'入力'!$C$7)</f>
        <v/>
      </c>
      <c r="F113" s="18">
        <f>INDEX(F106:F108,'入力'!$C$7)</f>
        <v/>
      </c>
      <c r="G113" s="18">
        <f>INDEX(G106:G108,'入力'!$C$7)</f>
        <v/>
      </c>
      <c r="H113" s="18">
        <f>INDEX(H106:H108,'入力'!$C$7)</f>
        <v/>
      </c>
      <c r="I113" s="18">
        <f>INDEX(I106:I108,'入力'!$C$7)</f>
        <v/>
      </c>
      <c r="J113" s="18">
        <f>INDEX(J106:J108,'入力'!$C$7)</f>
        <v/>
      </c>
      <c r="K113" s="18">
        <f>INDEX(K106:K108,'入力'!$C$7)</f>
        <v/>
      </c>
      <c r="L113" s="18">
        <f>INDEX(L106:L108,'入力'!$C$7)</f>
        <v/>
      </c>
      <c r="M113" s="18">
        <f>INDEX(M106:M108,'入力'!$C$7)</f>
        <v/>
      </c>
      <c r="N113" s="18">
        <f>INDEX(N106:N108,'入力'!$C$7)</f>
        <v/>
      </c>
      <c r="O113" s="18">
        <f>INDEX(O106:O108,'入力'!$C$7)</f>
        <v/>
      </c>
      <c r="P113" s="18">
        <f>INDEX(P106:P108,'入力'!$C$7)</f>
        <v/>
      </c>
      <c r="Q113" s="18">
        <f>INDEX(Q106:Q108,'入力'!$C$7)</f>
        <v/>
      </c>
      <c r="R113" s="18">
        <f>INDEX(R106:R108,'入力'!$C$7)</f>
        <v/>
      </c>
      <c r="S113" s="18">
        <f>INDEX(S106:S108,'入力'!$C$7)</f>
        <v/>
      </c>
      <c r="T113" s="18">
        <f>INDEX(T106:T108,'入力'!$C$7)</f>
        <v/>
      </c>
      <c r="U113" s="18">
        <f>INDEX(U106:U108,'入力'!$C$7)</f>
        <v/>
      </c>
      <c r="V113" s="18">
        <f>INDEX(V106:V108,'入力'!$C$7)</f>
        <v/>
      </c>
      <c r="W113" s="18">
        <f>INDEX(W106:W108,'入力'!$C$7)</f>
        <v/>
      </c>
      <c r="X113" s="18">
        <f>INDEX(X106:X108,'入力'!$C$7)</f>
        <v/>
      </c>
      <c r="Y113" s="18">
        <f>INDEX(Y106:Y108,'入力'!$C$7)</f>
        <v/>
      </c>
      <c r="Z113" s="18">
        <f>INDEX(Z106:Z108,'入力'!$C$7)</f>
        <v/>
      </c>
      <c r="AA113" s="18">
        <f>INDEX(AA106:AA108,'入力'!$C$7)</f>
        <v/>
      </c>
      <c r="AB113" s="18">
        <f>INDEX(AB106:AB108,'入力'!$C$7)</f>
        <v/>
      </c>
      <c r="AC113" s="18">
        <f>INDEX(AC106:AC108,'入力'!$C$7)</f>
        <v/>
      </c>
      <c r="AD113" s="18">
        <f>INDEX(AD106:AD108,'入力'!$C$7)</f>
        <v/>
      </c>
      <c r="AE113" s="18">
        <f>INDEX(AE106:AE108,'入力'!$C$7)</f>
        <v/>
      </c>
      <c r="AF113" s="18">
        <f>INDEX(AF106:AF108,'入力'!$C$7)</f>
        <v/>
      </c>
      <c r="AG113" s="18">
        <f>INDEX(AG106:AG108,'入力'!$C$7)</f>
        <v/>
      </c>
      <c r="AH113" s="18">
        <f>INDEX(AH106:AH108,'入力'!$C$7)</f>
        <v/>
      </c>
      <c r="AI113" s="18">
        <f>INDEX(AI106:AI108,'入力'!$C$7)</f>
        <v/>
      </c>
      <c r="AJ113" s="18">
        <f>INDEX(AJ106:AJ108,'入力'!$C$7)</f>
        <v/>
      </c>
      <c r="AK113" s="18">
        <f>INDEX(AK106:AK108,'入力'!$C$7)</f>
        <v/>
      </c>
      <c r="AL113" s="18">
        <f>INDEX(AL106:AL108,'入力'!$C$7)</f>
        <v/>
      </c>
      <c r="AM113" s="18">
        <f>INDEX(AM106:AM108,'入力'!$C$7)</f>
        <v/>
      </c>
      <c r="AN113" s="18">
        <f>INDEX(AN106:AN108,'入力'!$C$7)</f>
        <v/>
      </c>
      <c r="AO113" s="18">
        <f>INDEX(AO106:AO108,'入力'!$C$7)</f>
        <v/>
      </c>
      <c r="AP113" s="18">
        <f>INDEX(AP106:AP108,'入力'!$C$7)</f>
        <v/>
      </c>
      <c r="AQ113" s="18">
        <f>INDEX(AQ106:AQ108,'入力'!$C$7)</f>
        <v/>
      </c>
      <c r="AR113" s="18">
        <f>INDEX(AR106:AR108,'入力'!$C$7)</f>
        <v/>
      </c>
      <c r="AS113" s="18">
        <f>INDEX(AS106:AS108,'入力'!$C$7)</f>
        <v/>
      </c>
      <c r="AT113" s="18">
        <f>INDEX(AT106:AT108,'入力'!$C$7)</f>
        <v/>
      </c>
      <c r="AU113" s="18">
        <f>INDEX(AU106:AU108,'入力'!$C$7)</f>
        <v/>
      </c>
      <c r="AV113" s="18">
        <f>INDEX(AV106:AV108,'入力'!$C$7)</f>
        <v/>
      </c>
      <c r="AW113" s="18">
        <f>INDEX(AW106:AW108,'入力'!$C$7)</f>
        <v/>
      </c>
      <c r="AX113" s="18">
        <f>INDEX(AX106:AX108,'入力'!$C$7)</f>
        <v/>
      </c>
      <c r="AY113" s="18">
        <f>INDEX(AY106:AY108,'入力'!$C$7)</f>
        <v/>
      </c>
      <c r="AZ113" s="18">
        <f>INDEX(AZ106:AZ108,'入力'!$C$7)</f>
        <v/>
      </c>
      <c r="BA113" s="18">
        <f>INDEX(BA106:BA108,'入力'!$C$7)</f>
        <v/>
      </c>
      <c r="BB113" s="18">
        <f>INDEX(BB106:BB108,'入力'!$C$7)</f>
        <v/>
      </c>
      <c r="BC113" s="18">
        <f>INDEX(BC106:BC108,'入力'!$C$7)</f>
        <v/>
      </c>
      <c r="BD113" s="18">
        <f>INDEX(BD106:BD108,'入力'!$C$7)</f>
        <v/>
      </c>
      <c r="BE113" s="18">
        <f>INDEX(BE106:BE108,'入力'!$C$7)</f>
        <v/>
      </c>
      <c r="BF113" s="18">
        <f>INDEX(BF106:BF108,'入力'!$C$7)</f>
        <v/>
      </c>
      <c r="BG113" s="18">
        <f>INDEX(BG106:BG108,'入力'!$C$7)</f>
        <v/>
      </c>
      <c r="BH113" s="18">
        <f>INDEX(BH106:BH108,'入力'!$C$7)</f>
        <v/>
      </c>
      <c r="BI113" s="18">
        <f>INDEX(BI106:BI108,'入力'!$C$7)</f>
        <v/>
      </c>
      <c r="BJ113" s="18">
        <f>INDEX(BJ106:BJ108,'入力'!$C$7)</f>
        <v/>
      </c>
      <c r="BK113" s="18">
        <f>INDEX(BK106:BK108,'入力'!$C$7)</f>
        <v/>
      </c>
      <c r="BL113" s="18">
        <f>INDEX(BL106:BL108,'入力'!$C$7)</f>
        <v/>
      </c>
      <c r="BM113" s="18">
        <f>INDEX(BM106:BM108,'入力'!$C$7)</f>
        <v/>
      </c>
      <c r="BN113" s="18">
        <f>INDEX(BN106:BN108,'入力'!$C$7)</f>
        <v/>
      </c>
      <c r="BO113" s="18">
        <f>INDEX(BO106:BO108,'入力'!$C$7)</f>
        <v/>
      </c>
    </row>
    <row r="114">
      <c r="A114" s="5" t="inlineStr">
        <is>
          <t>見通しの中の金融資産（選んだ）</t>
        </is>
      </c>
      <c r="B114" s="27">
        <f>INDEX(B109:B111,'入力'!$C$7)</f>
        <v/>
      </c>
      <c r="C114" s="27">
        <f>INDEX(C109:C111,'入力'!$C$7)</f>
        <v/>
      </c>
      <c r="D114" s="27">
        <f>INDEX(D109:D111,'入力'!$C$7)</f>
        <v/>
      </c>
      <c r="E114" s="27">
        <f>INDEX(E109:E111,'入力'!$C$7)</f>
        <v/>
      </c>
      <c r="F114" s="27">
        <f>INDEX(F109:F111,'入力'!$C$7)</f>
        <v/>
      </c>
      <c r="G114" s="27">
        <f>INDEX(G109:G111,'入力'!$C$7)</f>
        <v/>
      </c>
      <c r="H114" s="27">
        <f>INDEX(H109:H111,'入力'!$C$7)</f>
        <v/>
      </c>
      <c r="I114" s="27">
        <f>INDEX(I109:I111,'入力'!$C$7)</f>
        <v/>
      </c>
      <c r="J114" s="27">
        <f>INDEX(J109:J111,'入力'!$C$7)</f>
        <v/>
      </c>
      <c r="K114" s="27">
        <f>INDEX(K109:K111,'入力'!$C$7)</f>
        <v/>
      </c>
      <c r="L114" s="27">
        <f>INDEX(L109:L111,'入力'!$C$7)</f>
        <v/>
      </c>
      <c r="M114" s="27">
        <f>INDEX(M109:M111,'入力'!$C$7)</f>
        <v/>
      </c>
      <c r="N114" s="27">
        <f>INDEX(N109:N111,'入力'!$C$7)</f>
        <v/>
      </c>
      <c r="O114" s="27">
        <f>INDEX(O109:O111,'入力'!$C$7)</f>
        <v/>
      </c>
      <c r="P114" s="27">
        <f>INDEX(P109:P111,'入力'!$C$7)</f>
        <v/>
      </c>
      <c r="Q114" s="27">
        <f>INDEX(Q109:Q111,'入力'!$C$7)</f>
        <v/>
      </c>
      <c r="R114" s="27">
        <f>INDEX(R109:R111,'入力'!$C$7)</f>
        <v/>
      </c>
      <c r="S114" s="27">
        <f>INDEX(S109:S111,'入力'!$C$7)</f>
        <v/>
      </c>
      <c r="T114" s="27">
        <f>INDEX(T109:T111,'入力'!$C$7)</f>
        <v/>
      </c>
      <c r="U114" s="27">
        <f>INDEX(U109:U111,'入力'!$C$7)</f>
        <v/>
      </c>
      <c r="V114" s="27">
        <f>INDEX(V109:V111,'入力'!$C$7)</f>
        <v/>
      </c>
      <c r="W114" s="27">
        <f>INDEX(W109:W111,'入力'!$C$7)</f>
        <v/>
      </c>
      <c r="X114" s="27">
        <f>INDEX(X109:X111,'入力'!$C$7)</f>
        <v/>
      </c>
      <c r="Y114" s="27">
        <f>INDEX(Y109:Y111,'入力'!$C$7)</f>
        <v/>
      </c>
      <c r="Z114" s="27">
        <f>INDEX(Z109:Z111,'入力'!$C$7)</f>
        <v/>
      </c>
      <c r="AA114" s="27">
        <f>INDEX(AA109:AA111,'入力'!$C$7)</f>
        <v/>
      </c>
      <c r="AB114" s="27">
        <f>INDEX(AB109:AB111,'入力'!$C$7)</f>
        <v/>
      </c>
      <c r="AC114" s="27">
        <f>INDEX(AC109:AC111,'入力'!$C$7)</f>
        <v/>
      </c>
      <c r="AD114" s="27">
        <f>INDEX(AD109:AD111,'入力'!$C$7)</f>
        <v/>
      </c>
      <c r="AE114" s="27">
        <f>INDEX(AE109:AE111,'入力'!$C$7)</f>
        <v/>
      </c>
      <c r="AF114" s="27">
        <f>INDEX(AF109:AF111,'入力'!$C$7)</f>
        <v/>
      </c>
      <c r="AG114" s="27">
        <f>INDEX(AG109:AG111,'入力'!$C$7)</f>
        <v/>
      </c>
      <c r="AH114" s="27">
        <f>INDEX(AH109:AH111,'入力'!$C$7)</f>
        <v/>
      </c>
      <c r="AI114" s="27">
        <f>INDEX(AI109:AI111,'入力'!$C$7)</f>
        <v/>
      </c>
      <c r="AJ114" s="27">
        <f>INDEX(AJ109:AJ111,'入力'!$C$7)</f>
        <v/>
      </c>
      <c r="AK114" s="27">
        <f>INDEX(AK109:AK111,'入力'!$C$7)</f>
        <v/>
      </c>
      <c r="AL114" s="27">
        <f>INDEX(AL109:AL111,'入力'!$C$7)</f>
        <v/>
      </c>
      <c r="AM114" s="27">
        <f>INDEX(AM109:AM111,'入力'!$C$7)</f>
        <v/>
      </c>
      <c r="AN114" s="27">
        <f>INDEX(AN109:AN111,'入力'!$C$7)</f>
        <v/>
      </c>
      <c r="AO114" s="27">
        <f>INDEX(AO109:AO111,'入力'!$C$7)</f>
        <v/>
      </c>
      <c r="AP114" s="27">
        <f>INDEX(AP109:AP111,'入力'!$C$7)</f>
        <v/>
      </c>
      <c r="AQ114" s="27">
        <f>INDEX(AQ109:AQ111,'入力'!$C$7)</f>
        <v/>
      </c>
      <c r="AR114" s="27">
        <f>INDEX(AR109:AR111,'入力'!$C$7)</f>
        <v/>
      </c>
      <c r="AS114" s="27">
        <f>INDEX(AS109:AS111,'入力'!$C$7)</f>
        <v/>
      </c>
      <c r="AT114" s="27">
        <f>INDEX(AT109:AT111,'入力'!$C$7)</f>
        <v/>
      </c>
      <c r="AU114" s="27">
        <f>INDEX(AU109:AU111,'入力'!$C$7)</f>
        <v/>
      </c>
      <c r="AV114" s="27">
        <f>INDEX(AV109:AV111,'入力'!$C$7)</f>
        <v/>
      </c>
      <c r="AW114" s="27">
        <f>INDEX(AW109:AW111,'入力'!$C$7)</f>
        <v/>
      </c>
      <c r="AX114" s="27">
        <f>INDEX(AX109:AX111,'入力'!$C$7)</f>
        <v/>
      </c>
      <c r="AY114" s="27">
        <f>INDEX(AY109:AY111,'入力'!$C$7)</f>
        <v/>
      </c>
      <c r="AZ114" s="27">
        <f>INDEX(AZ109:AZ111,'入力'!$C$7)</f>
        <v/>
      </c>
      <c r="BA114" s="27">
        <f>INDEX(BA109:BA111,'入力'!$C$7)</f>
        <v/>
      </c>
      <c r="BB114" s="27">
        <f>INDEX(BB109:BB111,'入力'!$C$7)</f>
        <v/>
      </c>
      <c r="BC114" s="27">
        <f>INDEX(BC109:BC111,'入力'!$C$7)</f>
        <v/>
      </c>
      <c r="BD114" s="27">
        <f>INDEX(BD109:BD111,'入力'!$C$7)</f>
        <v/>
      </c>
      <c r="BE114" s="27">
        <f>INDEX(BE109:BE111,'入力'!$C$7)</f>
        <v/>
      </c>
      <c r="BF114" s="27">
        <f>INDEX(BF109:BF111,'入力'!$C$7)</f>
        <v/>
      </c>
      <c r="BG114" s="27">
        <f>INDEX(BG109:BG111,'入力'!$C$7)</f>
        <v/>
      </c>
      <c r="BH114" s="27">
        <f>INDEX(BH109:BH111,'入力'!$C$7)</f>
        <v/>
      </c>
      <c r="BI114" s="27">
        <f>INDEX(BI109:BI111,'入力'!$C$7)</f>
        <v/>
      </c>
      <c r="BJ114" s="27">
        <f>INDEX(BJ109:BJ111,'入力'!$C$7)</f>
        <v/>
      </c>
      <c r="BK114" s="27">
        <f>INDEX(BK109:BK111,'入力'!$C$7)</f>
        <v/>
      </c>
      <c r="BL114" s="27">
        <f>INDEX(BL109:BL111,'入力'!$C$7)</f>
        <v/>
      </c>
      <c r="BM114" s="27">
        <f>INDEX(BM109:BM111,'入力'!$C$7)</f>
        <v/>
      </c>
      <c r="BN114" s="27">
        <f>INDEX(BN109:BN111,'入力'!$C$7)</f>
        <v/>
      </c>
      <c r="BO114" s="27">
        <f>INDEX(BO109:BO111,'入力'!$C$7)</f>
        <v/>
      </c>
    </row>
    <row r="115">
      <c r="A115" s="5" t="inlineStr">
        <is>
          <t>教育費（選んだ・物価込み）</t>
        </is>
      </c>
      <c r="B115" s="26">
        <f>B32*B4</f>
        <v/>
      </c>
      <c r="C115" s="26">
        <f>C32*C4</f>
        <v/>
      </c>
      <c r="D115" s="26">
        <f>D32*D4</f>
        <v/>
      </c>
      <c r="E115" s="26">
        <f>E32*E4</f>
        <v/>
      </c>
      <c r="F115" s="26">
        <f>F32*F4</f>
        <v/>
      </c>
      <c r="G115" s="26">
        <f>G32*G4</f>
        <v/>
      </c>
      <c r="H115" s="26">
        <f>H32*H4</f>
        <v/>
      </c>
      <c r="I115" s="26">
        <f>I32*I4</f>
        <v/>
      </c>
      <c r="J115" s="26">
        <f>J32*J4</f>
        <v/>
      </c>
      <c r="K115" s="26">
        <f>K32*K4</f>
        <v/>
      </c>
      <c r="L115" s="26">
        <f>L32*L4</f>
        <v/>
      </c>
      <c r="M115" s="26">
        <f>M32*M4</f>
        <v/>
      </c>
      <c r="N115" s="26">
        <f>N32*N4</f>
        <v/>
      </c>
      <c r="O115" s="26">
        <f>O32*O4</f>
        <v/>
      </c>
      <c r="P115" s="26">
        <f>P32*P4</f>
        <v/>
      </c>
      <c r="Q115" s="26">
        <f>Q32*Q4</f>
        <v/>
      </c>
      <c r="R115" s="26">
        <f>R32*R4</f>
        <v/>
      </c>
      <c r="S115" s="26">
        <f>S32*S4</f>
        <v/>
      </c>
      <c r="T115" s="26">
        <f>T32*T4</f>
        <v/>
      </c>
      <c r="U115" s="26">
        <f>U32*U4</f>
        <v/>
      </c>
      <c r="V115" s="26">
        <f>V32*V4</f>
        <v/>
      </c>
      <c r="W115" s="26">
        <f>W32*W4</f>
        <v/>
      </c>
      <c r="X115" s="26">
        <f>X32*X4</f>
        <v/>
      </c>
      <c r="Y115" s="26">
        <f>Y32*Y4</f>
        <v/>
      </c>
      <c r="Z115" s="26">
        <f>Z32*Z4</f>
        <v/>
      </c>
      <c r="AA115" s="26">
        <f>AA32*AA4</f>
        <v/>
      </c>
      <c r="AB115" s="26">
        <f>AB32*AB4</f>
        <v/>
      </c>
      <c r="AC115" s="26">
        <f>AC32*AC4</f>
        <v/>
      </c>
      <c r="AD115" s="26">
        <f>AD32*AD4</f>
        <v/>
      </c>
      <c r="AE115" s="26">
        <f>AE32*AE4</f>
        <v/>
      </c>
      <c r="AF115" s="26">
        <f>AF32*AF4</f>
        <v/>
      </c>
      <c r="AG115" s="26">
        <f>AG32*AG4</f>
        <v/>
      </c>
      <c r="AH115" s="26">
        <f>AH32*AH4</f>
        <v/>
      </c>
      <c r="AI115" s="26">
        <f>AI32*AI4</f>
        <v/>
      </c>
      <c r="AJ115" s="26">
        <f>AJ32*AJ4</f>
        <v/>
      </c>
      <c r="AK115" s="26">
        <f>AK32*AK4</f>
        <v/>
      </c>
      <c r="AL115" s="26">
        <f>AL32*AL4</f>
        <v/>
      </c>
      <c r="AM115" s="26">
        <f>AM32*AM4</f>
        <v/>
      </c>
      <c r="AN115" s="26">
        <f>AN32*AN4</f>
        <v/>
      </c>
      <c r="AO115" s="26">
        <f>AO32*AO4</f>
        <v/>
      </c>
      <c r="AP115" s="26">
        <f>AP32*AP4</f>
        <v/>
      </c>
      <c r="AQ115" s="26">
        <f>AQ32*AQ4</f>
        <v/>
      </c>
      <c r="AR115" s="26">
        <f>AR32*AR4</f>
        <v/>
      </c>
      <c r="AS115" s="26">
        <f>AS32*AS4</f>
        <v/>
      </c>
      <c r="AT115" s="26">
        <f>AT32*AT4</f>
        <v/>
      </c>
      <c r="AU115" s="26">
        <f>AU32*AU4</f>
        <v/>
      </c>
      <c r="AV115" s="26">
        <f>AV32*AV4</f>
        <v/>
      </c>
      <c r="AW115" s="26">
        <f>AW32*AW4</f>
        <v/>
      </c>
      <c r="AX115" s="26">
        <f>AX32*AX4</f>
        <v/>
      </c>
      <c r="AY115" s="26">
        <f>AY32*AY4</f>
        <v/>
      </c>
      <c r="AZ115" s="26">
        <f>AZ32*AZ4</f>
        <v/>
      </c>
      <c r="BA115" s="26">
        <f>BA32*BA4</f>
        <v/>
      </c>
      <c r="BB115" s="26">
        <f>BB32*BB4</f>
        <v/>
      </c>
      <c r="BC115" s="26">
        <f>BC32*BC4</f>
        <v/>
      </c>
      <c r="BD115" s="26">
        <f>BD32*BD4</f>
        <v/>
      </c>
      <c r="BE115" s="26">
        <f>BE32*BE4</f>
        <v/>
      </c>
      <c r="BF115" s="26">
        <f>BF32*BF4</f>
        <v/>
      </c>
      <c r="BG115" s="26">
        <f>BG32*BG4</f>
        <v/>
      </c>
      <c r="BH115" s="26">
        <f>BH32*BH4</f>
        <v/>
      </c>
      <c r="BI115" s="26">
        <f>BI32*BI4</f>
        <v/>
      </c>
      <c r="BJ115" s="26">
        <f>BJ32*BJ4</f>
        <v/>
      </c>
      <c r="BK115" s="26">
        <f>BK32*BK4</f>
        <v/>
      </c>
      <c r="BL115" s="26">
        <f>BL32*BL4</f>
        <v/>
      </c>
      <c r="BM115" s="26">
        <f>BM32*BM4</f>
        <v/>
      </c>
      <c r="BN115" s="26">
        <f>BN32*BN4</f>
        <v/>
      </c>
      <c r="BO115" s="26">
        <f>BO32*BO4</f>
        <v/>
      </c>
    </row>
    <row r="116">
      <c r="A116" s="5" t="inlineStr">
        <is>
          <t>できごと（文字）</t>
        </is>
      </c>
      <c r="B116" s="6">
        <f>IF(B33&gt;0,'入力'!$A$94&amp;" ","")&amp;IF(B34&gt;0,'入力'!$A$95&amp;" ","")&amp;IF(B35&gt;0,'入力'!$A$96&amp;" ","")&amp;IF(B36&gt;0,'入力'!$A$97&amp;" ","")&amp;IF(B37&gt;0,'入力'!$A$98&amp;" ","")&amp;IF(B38&gt;0,'入力'!$A$99&amp;" ","")&amp;IF(B39&gt;0,'入力'!$A$100&amp;" ","")&amp;IF(B40&gt;0,'入力'!$A$101&amp;" ","")&amp;IF(B41&gt;0,'入力'!$A$102&amp;" ","")&amp;IF(B42&gt;0,'入力'!$A$103&amp;" ","")&amp;IF(B59&gt;0,'入力'!$A$107&amp;" ","")&amp;IF(B60&gt;0,'入力'!$A$108&amp;" ","")&amp;IF(B61&gt;0,'入力'!$A$109&amp;" ","")&amp;IF(B62&gt;0,'入力'!$A$110&amp;" ","")&amp;IF(B63&gt;0,'入力'!$A$111&amp;" ","")&amp;IF('入力'!$B$46="","",IF(B$1='入力'!$B$32,IF('入力'!$B$31="","1人目",'入力'!$B$31)&amp;"誕生 ","")&amp;IF(B$1='入力'!$B$46+6,IF('入力'!$B$31="","1人目",'入力'!$B$31)&amp;"小学校 ","")&amp;IF(B$1='入力'!$B$46+12,IF('入力'!$B$31="","1人目",'入力'!$B$31)&amp;"中学校 ","")&amp;IF(B$1='入力'!$B$46+15,IF('入力'!$B$31="","1人目",'入力'!$B$31)&amp;"高校 ","")&amp;IF((B$1='入力'!$B$46+18)*('入力'!$B$40&lt;&gt;"進学しない"),IF('入力'!$B$31="","1人目",'入力'!$B$31)&amp;"大学 ",""))&amp;IF('入力'!$C$46="","",IF(B$1='入力'!$C$32,IF('入力'!$C$31="","2人目",'入力'!$C$31)&amp;"誕生 ","")&amp;IF(B$1='入力'!$C$46+6,IF('入力'!$C$31="","2人目",'入力'!$C$31)&amp;"小学校 ","")&amp;IF(B$1='入力'!$C$46+12,IF('入力'!$C$31="","2人目",'入力'!$C$31)&amp;"中学校 ","")&amp;IF(B$1='入力'!$C$46+15,IF('入力'!$C$31="","2人目",'入力'!$C$31)&amp;"高校 ","")&amp;IF((B$1='入力'!$C$46+18)*('入力'!$C$40&lt;&gt;"進学しない"),IF('入力'!$C$31="","2人目",'入力'!$C$31)&amp;"大学 ",""))&amp;IF('入力'!$D$46="","",IF(B$1='入力'!$D$32,IF('入力'!$D$31="","3人目",'入力'!$D$31)&amp;"誕生 ","")&amp;IF(B$1='入力'!$D$46+6,IF('入力'!$D$31="","3人目",'入力'!$D$31)&amp;"小学校 ","")&amp;IF(B$1='入力'!$D$46+12,IF('入力'!$D$31="","3人目",'入力'!$D$31)&amp;"中学校 ","")&amp;IF(B$1='入力'!$D$46+15,IF('入力'!$D$31="","3人目",'入力'!$D$31)&amp;"高校 ","")&amp;IF((B$1='入力'!$D$46+18)*('入力'!$D$40&lt;&gt;"進学しない"),IF('入力'!$D$31="","3人目",'入力'!$D$31)&amp;"大学 ",""))&amp;IF('入力'!$E$46="","",IF(B$1='入力'!$E$32,IF('入力'!$E$31="","4人目",'入力'!$E$31)&amp;"誕生 ","")&amp;IF(B$1='入力'!$E$46+6,IF('入力'!$E$31="","4人目",'入力'!$E$31)&amp;"小学校 ","")&amp;IF(B$1='入力'!$E$46+12,IF('入力'!$E$31="","4人目",'入力'!$E$31)&amp;"中学校 ","")&amp;IF(B$1='入力'!$E$46+15,IF('入力'!$E$31="","4人目",'入力'!$E$31)&amp;"高校 ","")&amp;IF((B$1='入力'!$E$46+18)*('入力'!$E$40&lt;&gt;"進学しない"),IF('入力'!$E$31="","4人目",'入力'!$E$31)&amp;"大学 ",""))&amp;IF(B$1='入力'!$B$24,'入力'!$B$12&amp;"退職 ","")&amp;IF(B$1='入力'!$B$25,'入力'!$B$12&amp;"年金 ","")&amp;IF(B$1='入力'!$C$24,'入力'!$C$12&amp;"退職 ","")&amp;IF(B$1='入力'!$C$25,'入力'!$C$12&amp;"年金 ","")</f>
        <v/>
      </c>
      <c r="C116" s="6">
        <f>IF(C33&gt;0,'入力'!$A$94&amp;" ","")&amp;IF(C34&gt;0,'入力'!$A$95&amp;" ","")&amp;IF(C35&gt;0,'入力'!$A$96&amp;" ","")&amp;IF(C36&gt;0,'入力'!$A$97&amp;" ","")&amp;IF(C37&gt;0,'入力'!$A$98&amp;" ","")&amp;IF(C38&gt;0,'入力'!$A$99&amp;" ","")&amp;IF(C39&gt;0,'入力'!$A$100&amp;" ","")&amp;IF(C40&gt;0,'入力'!$A$101&amp;" ","")&amp;IF(C41&gt;0,'入力'!$A$102&amp;" ","")&amp;IF(C42&gt;0,'入力'!$A$103&amp;" ","")&amp;IF(C59&gt;0,'入力'!$A$107&amp;" ","")&amp;IF(C60&gt;0,'入力'!$A$108&amp;" ","")&amp;IF(C61&gt;0,'入力'!$A$109&amp;" ","")&amp;IF(C62&gt;0,'入力'!$A$110&amp;" ","")&amp;IF(C63&gt;0,'入力'!$A$111&amp;" ","")&amp;IF('入力'!$B$46="","",IF(C$1='入力'!$B$32,IF('入力'!$B$31="","1人目",'入力'!$B$31)&amp;"誕生 ","")&amp;IF(C$1='入力'!$B$46+6,IF('入力'!$B$31="","1人目",'入力'!$B$31)&amp;"小学校 ","")&amp;IF(C$1='入力'!$B$46+12,IF('入力'!$B$31="","1人目",'入力'!$B$31)&amp;"中学校 ","")&amp;IF(C$1='入力'!$B$46+15,IF('入力'!$B$31="","1人目",'入力'!$B$31)&amp;"高校 ","")&amp;IF((C$1='入力'!$B$46+18)*('入力'!$B$40&lt;&gt;"進学しない"),IF('入力'!$B$31="","1人目",'入力'!$B$31)&amp;"大学 ",""))&amp;IF('入力'!$C$46="","",IF(C$1='入力'!$C$32,IF('入力'!$C$31="","2人目",'入力'!$C$31)&amp;"誕生 ","")&amp;IF(C$1='入力'!$C$46+6,IF('入力'!$C$31="","2人目",'入力'!$C$31)&amp;"小学校 ","")&amp;IF(C$1='入力'!$C$46+12,IF('入力'!$C$31="","2人目",'入力'!$C$31)&amp;"中学校 ","")&amp;IF(C$1='入力'!$C$46+15,IF('入力'!$C$31="","2人目",'入力'!$C$31)&amp;"高校 ","")&amp;IF((C$1='入力'!$C$46+18)*('入力'!$C$40&lt;&gt;"進学しない"),IF('入力'!$C$31="","2人目",'入力'!$C$31)&amp;"大学 ",""))&amp;IF('入力'!$D$46="","",IF(C$1='入力'!$D$32,IF('入力'!$D$31="","3人目",'入力'!$D$31)&amp;"誕生 ","")&amp;IF(C$1='入力'!$D$46+6,IF('入力'!$D$31="","3人目",'入力'!$D$31)&amp;"小学校 ","")&amp;IF(C$1='入力'!$D$46+12,IF('入力'!$D$31="","3人目",'入力'!$D$31)&amp;"中学校 ","")&amp;IF(C$1='入力'!$D$46+15,IF('入力'!$D$31="","3人目",'入力'!$D$31)&amp;"高校 ","")&amp;IF((C$1='入力'!$D$46+18)*('入力'!$D$40&lt;&gt;"進学しない"),IF('入力'!$D$31="","3人目",'入力'!$D$31)&amp;"大学 ",""))&amp;IF('入力'!$E$46="","",IF(C$1='入力'!$E$32,IF('入力'!$E$31="","4人目",'入力'!$E$31)&amp;"誕生 ","")&amp;IF(C$1='入力'!$E$46+6,IF('入力'!$E$31="","4人目",'入力'!$E$31)&amp;"小学校 ","")&amp;IF(C$1='入力'!$E$46+12,IF('入力'!$E$31="","4人目",'入力'!$E$31)&amp;"中学校 ","")&amp;IF(C$1='入力'!$E$46+15,IF('入力'!$E$31="","4人目",'入力'!$E$31)&amp;"高校 ","")&amp;IF((C$1='入力'!$E$46+18)*('入力'!$E$40&lt;&gt;"進学しない"),IF('入力'!$E$31="","4人目",'入力'!$E$31)&amp;"大学 ",""))&amp;IF(C$1='入力'!$B$24,'入力'!$B$12&amp;"退職 ","")&amp;IF(C$1='入力'!$B$25,'入力'!$B$12&amp;"年金 ","")&amp;IF(C$1='入力'!$C$24,'入力'!$C$12&amp;"退職 ","")&amp;IF(C$1='入力'!$C$25,'入力'!$C$12&amp;"年金 ","")</f>
        <v/>
      </c>
      <c r="D116" s="6">
        <f>IF(D33&gt;0,'入力'!$A$94&amp;" ","")&amp;IF(D34&gt;0,'入力'!$A$95&amp;" ","")&amp;IF(D35&gt;0,'入力'!$A$96&amp;" ","")&amp;IF(D36&gt;0,'入力'!$A$97&amp;" ","")&amp;IF(D37&gt;0,'入力'!$A$98&amp;" ","")&amp;IF(D38&gt;0,'入力'!$A$99&amp;" ","")&amp;IF(D39&gt;0,'入力'!$A$100&amp;" ","")&amp;IF(D40&gt;0,'入力'!$A$101&amp;" ","")&amp;IF(D41&gt;0,'入力'!$A$102&amp;" ","")&amp;IF(D42&gt;0,'入力'!$A$103&amp;" ","")&amp;IF(D59&gt;0,'入力'!$A$107&amp;" ","")&amp;IF(D60&gt;0,'入力'!$A$108&amp;" ","")&amp;IF(D61&gt;0,'入力'!$A$109&amp;" ","")&amp;IF(D62&gt;0,'入力'!$A$110&amp;" ","")&amp;IF(D63&gt;0,'入力'!$A$111&amp;" ","")&amp;IF('入力'!$B$46="","",IF(D$1='入力'!$B$32,IF('入力'!$B$31="","1人目",'入力'!$B$31)&amp;"誕生 ","")&amp;IF(D$1='入力'!$B$46+6,IF('入力'!$B$31="","1人目",'入力'!$B$31)&amp;"小学校 ","")&amp;IF(D$1='入力'!$B$46+12,IF('入力'!$B$31="","1人目",'入力'!$B$31)&amp;"中学校 ","")&amp;IF(D$1='入力'!$B$46+15,IF('入力'!$B$31="","1人目",'入力'!$B$31)&amp;"高校 ","")&amp;IF((D$1='入力'!$B$46+18)*('入力'!$B$40&lt;&gt;"進学しない"),IF('入力'!$B$31="","1人目",'入力'!$B$31)&amp;"大学 ",""))&amp;IF('入力'!$C$46="","",IF(D$1='入力'!$C$32,IF('入力'!$C$31="","2人目",'入力'!$C$31)&amp;"誕生 ","")&amp;IF(D$1='入力'!$C$46+6,IF('入力'!$C$31="","2人目",'入力'!$C$31)&amp;"小学校 ","")&amp;IF(D$1='入力'!$C$46+12,IF('入力'!$C$31="","2人目",'入力'!$C$31)&amp;"中学校 ","")&amp;IF(D$1='入力'!$C$46+15,IF('入力'!$C$31="","2人目",'入力'!$C$31)&amp;"高校 ","")&amp;IF((D$1='入力'!$C$46+18)*('入力'!$C$40&lt;&gt;"進学しない"),IF('入力'!$C$31="","2人目",'入力'!$C$31)&amp;"大学 ",""))&amp;IF('入力'!$D$46="","",IF(D$1='入力'!$D$32,IF('入力'!$D$31="","3人目",'入力'!$D$31)&amp;"誕生 ","")&amp;IF(D$1='入力'!$D$46+6,IF('入力'!$D$31="","3人目",'入力'!$D$31)&amp;"小学校 ","")&amp;IF(D$1='入力'!$D$46+12,IF('入力'!$D$31="","3人目",'入力'!$D$31)&amp;"中学校 ","")&amp;IF(D$1='入力'!$D$46+15,IF('入力'!$D$31="","3人目",'入力'!$D$31)&amp;"高校 ","")&amp;IF((D$1='入力'!$D$46+18)*('入力'!$D$40&lt;&gt;"進学しない"),IF('入力'!$D$31="","3人目",'入力'!$D$31)&amp;"大学 ",""))&amp;IF('入力'!$E$46="","",IF(D$1='入力'!$E$32,IF('入力'!$E$31="","4人目",'入力'!$E$31)&amp;"誕生 ","")&amp;IF(D$1='入力'!$E$46+6,IF('入力'!$E$31="","4人目",'入力'!$E$31)&amp;"小学校 ","")&amp;IF(D$1='入力'!$E$46+12,IF('入力'!$E$31="","4人目",'入力'!$E$31)&amp;"中学校 ","")&amp;IF(D$1='入力'!$E$46+15,IF('入力'!$E$31="","4人目",'入力'!$E$31)&amp;"高校 ","")&amp;IF((D$1='入力'!$E$46+18)*('入力'!$E$40&lt;&gt;"進学しない"),IF('入力'!$E$31="","4人目",'入力'!$E$31)&amp;"大学 ",""))&amp;IF(D$1='入力'!$B$24,'入力'!$B$12&amp;"退職 ","")&amp;IF(D$1='入力'!$B$25,'入力'!$B$12&amp;"年金 ","")&amp;IF(D$1='入力'!$C$24,'入力'!$C$12&amp;"退職 ","")&amp;IF(D$1='入力'!$C$25,'入力'!$C$12&amp;"年金 ","")</f>
        <v/>
      </c>
      <c r="E116" s="6">
        <f>IF(E33&gt;0,'入力'!$A$94&amp;" ","")&amp;IF(E34&gt;0,'入力'!$A$95&amp;" ","")&amp;IF(E35&gt;0,'入力'!$A$96&amp;" ","")&amp;IF(E36&gt;0,'入力'!$A$97&amp;" ","")&amp;IF(E37&gt;0,'入力'!$A$98&amp;" ","")&amp;IF(E38&gt;0,'入力'!$A$99&amp;" ","")&amp;IF(E39&gt;0,'入力'!$A$100&amp;" ","")&amp;IF(E40&gt;0,'入力'!$A$101&amp;" ","")&amp;IF(E41&gt;0,'入力'!$A$102&amp;" ","")&amp;IF(E42&gt;0,'入力'!$A$103&amp;" ","")&amp;IF(E59&gt;0,'入力'!$A$107&amp;" ","")&amp;IF(E60&gt;0,'入力'!$A$108&amp;" ","")&amp;IF(E61&gt;0,'入力'!$A$109&amp;" ","")&amp;IF(E62&gt;0,'入力'!$A$110&amp;" ","")&amp;IF(E63&gt;0,'入力'!$A$111&amp;" ","")&amp;IF('入力'!$B$46="","",IF(E$1='入力'!$B$32,IF('入力'!$B$31="","1人目",'入力'!$B$31)&amp;"誕生 ","")&amp;IF(E$1='入力'!$B$46+6,IF('入力'!$B$31="","1人目",'入力'!$B$31)&amp;"小学校 ","")&amp;IF(E$1='入力'!$B$46+12,IF('入力'!$B$31="","1人目",'入力'!$B$31)&amp;"中学校 ","")&amp;IF(E$1='入力'!$B$46+15,IF('入力'!$B$31="","1人目",'入力'!$B$31)&amp;"高校 ","")&amp;IF((E$1='入力'!$B$46+18)*('入力'!$B$40&lt;&gt;"進学しない"),IF('入力'!$B$31="","1人目",'入力'!$B$31)&amp;"大学 ",""))&amp;IF('入力'!$C$46="","",IF(E$1='入力'!$C$32,IF('入力'!$C$31="","2人目",'入力'!$C$31)&amp;"誕生 ","")&amp;IF(E$1='入力'!$C$46+6,IF('入力'!$C$31="","2人目",'入力'!$C$31)&amp;"小学校 ","")&amp;IF(E$1='入力'!$C$46+12,IF('入力'!$C$31="","2人目",'入力'!$C$31)&amp;"中学校 ","")&amp;IF(E$1='入力'!$C$46+15,IF('入力'!$C$31="","2人目",'入力'!$C$31)&amp;"高校 ","")&amp;IF((E$1='入力'!$C$46+18)*('入力'!$C$40&lt;&gt;"進学しない"),IF('入力'!$C$31="","2人目",'入力'!$C$31)&amp;"大学 ",""))&amp;IF('入力'!$D$46="","",IF(E$1='入力'!$D$32,IF('入力'!$D$31="","3人目",'入力'!$D$31)&amp;"誕生 ","")&amp;IF(E$1='入力'!$D$46+6,IF('入力'!$D$31="","3人目",'入力'!$D$31)&amp;"小学校 ","")&amp;IF(E$1='入力'!$D$46+12,IF('入力'!$D$31="","3人目",'入力'!$D$31)&amp;"中学校 ","")&amp;IF(E$1='入力'!$D$46+15,IF('入力'!$D$31="","3人目",'入力'!$D$31)&amp;"高校 ","")&amp;IF((E$1='入力'!$D$46+18)*('入力'!$D$40&lt;&gt;"進学しない"),IF('入力'!$D$31="","3人目",'入力'!$D$31)&amp;"大学 ",""))&amp;IF('入力'!$E$46="","",IF(E$1='入力'!$E$32,IF('入力'!$E$31="","4人目",'入力'!$E$31)&amp;"誕生 ","")&amp;IF(E$1='入力'!$E$46+6,IF('入力'!$E$31="","4人目",'入力'!$E$31)&amp;"小学校 ","")&amp;IF(E$1='入力'!$E$46+12,IF('入力'!$E$31="","4人目",'入力'!$E$31)&amp;"中学校 ","")&amp;IF(E$1='入力'!$E$46+15,IF('入力'!$E$31="","4人目",'入力'!$E$31)&amp;"高校 ","")&amp;IF((E$1='入力'!$E$46+18)*('入力'!$E$40&lt;&gt;"進学しない"),IF('入力'!$E$31="","4人目",'入力'!$E$31)&amp;"大学 ",""))&amp;IF(E$1='入力'!$B$24,'入力'!$B$12&amp;"退職 ","")&amp;IF(E$1='入力'!$B$25,'入力'!$B$12&amp;"年金 ","")&amp;IF(E$1='入力'!$C$24,'入力'!$C$12&amp;"退職 ","")&amp;IF(E$1='入力'!$C$25,'入力'!$C$12&amp;"年金 ","")</f>
        <v/>
      </c>
      <c r="F116" s="6">
        <f>IF(F33&gt;0,'入力'!$A$94&amp;" ","")&amp;IF(F34&gt;0,'入力'!$A$95&amp;" ","")&amp;IF(F35&gt;0,'入力'!$A$96&amp;" ","")&amp;IF(F36&gt;0,'入力'!$A$97&amp;" ","")&amp;IF(F37&gt;0,'入力'!$A$98&amp;" ","")&amp;IF(F38&gt;0,'入力'!$A$99&amp;" ","")&amp;IF(F39&gt;0,'入力'!$A$100&amp;" ","")&amp;IF(F40&gt;0,'入力'!$A$101&amp;" ","")&amp;IF(F41&gt;0,'入力'!$A$102&amp;" ","")&amp;IF(F42&gt;0,'入力'!$A$103&amp;" ","")&amp;IF(F59&gt;0,'入力'!$A$107&amp;" ","")&amp;IF(F60&gt;0,'入力'!$A$108&amp;" ","")&amp;IF(F61&gt;0,'入力'!$A$109&amp;" ","")&amp;IF(F62&gt;0,'入力'!$A$110&amp;" ","")&amp;IF(F63&gt;0,'入力'!$A$111&amp;" ","")&amp;IF('入力'!$B$46="","",IF(F$1='入力'!$B$32,IF('入力'!$B$31="","1人目",'入力'!$B$31)&amp;"誕生 ","")&amp;IF(F$1='入力'!$B$46+6,IF('入力'!$B$31="","1人目",'入力'!$B$31)&amp;"小学校 ","")&amp;IF(F$1='入力'!$B$46+12,IF('入力'!$B$31="","1人目",'入力'!$B$31)&amp;"中学校 ","")&amp;IF(F$1='入力'!$B$46+15,IF('入力'!$B$31="","1人目",'入力'!$B$31)&amp;"高校 ","")&amp;IF((F$1='入力'!$B$46+18)*('入力'!$B$40&lt;&gt;"進学しない"),IF('入力'!$B$31="","1人目",'入力'!$B$31)&amp;"大学 ",""))&amp;IF('入力'!$C$46="","",IF(F$1='入力'!$C$32,IF('入力'!$C$31="","2人目",'入力'!$C$31)&amp;"誕生 ","")&amp;IF(F$1='入力'!$C$46+6,IF('入力'!$C$31="","2人目",'入力'!$C$31)&amp;"小学校 ","")&amp;IF(F$1='入力'!$C$46+12,IF('入力'!$C$31="","2人目",'入力'!$C$31)&amp;"中学校 ","")&amp;IF(F$1='入力'!$C$46+15,IF('入力'!$C$31="","2人目",'入力'!$C$31)&amp;"高校 ","")&amp;IF((F$1='入力'!$C$46+18)*('入力'!$C$40&lt;&gt;"進学しない"),IF('入力'!$C$31="","2人目",'入力'!$C$31)&amp;"大学 ",""))&amp;IF('入力'!$D$46="","",IF(F$1='入力'!$D$32,IF('入力'!$D$31="","3人目",'入力'!$D$31)&amp;"誕生 ","")&amp;IF(F$1='入力'!$D$46+6,IF('入力'!$D$31="","3人目",'入力'!$D$31)&amp;"小学校 ","")&amp;IF(F$1='入力'!$D$46+12,IF('入力'!$D$31="","3人目",'入力'!$D$31)&amp;"中学校 ","")&amp;IF(F$1='入力'!$D$46+15,IF('入力'!$D$31="","3人目",'入力'!$D$31)&amp;"高校 ","")&amp;IF((F$1='入力'!$D$46+18)*('入力'!$D$40&lt;&gt;"進学しない"),IF('入力'!$D$31="","3人目",'入力'!$D$31)&amp;"大学 ",""))&amp;IF('入力'!$E$46="","",IF(F$1='入力'!$E$32,IF('入力'!$E$31="","4人目",'入力'!$E$31)&amp;"誕生 ","")&amp;IF(F$1='入力'!$E$46+6,IF('入力'!$E$31="","4人目",'入力'!$E$31)&amp;"小学校 ","")&amp;IF(F$1='入力'!$E$46+12,IF('入力'!$E$31="","4人目",'入力'!$E$31)&amp;"中学校 ","")&amp;IF(F$1='入力'!$E$46+15,IF('入力'!$E$31="","4人目",'入力'!$E$31)&amp;"高校 ","")&amp;IF((F$1='入力'!$E$46+18)*('入力'!$E$40&lt;&gt;"進学しない"),IF('入力'!$E$31="","4人目",'入力'!$E$31)&amp;"大学 ",""))&amp;IF(F$1='入力'!$B$24,'入力'!$B$12&amp;"退職 ","")&amp;IF(F$1='入力'!$B$25,'入力'!$B$12&amp;"年金 ","")&amp;IF(F$1='入力'!$C$24,'入力'!$C$12&amp;"退職 ","")&amp;IF(F$1='入力'!$C$25,'入力'!$C$12&amp;"年金 ","")</f>
        <v/>
      </c>
      <c r="G116" s="6">
        <f>IF(G33&gt;0,'入力'!$A$94&amp;" ","")&amp;IF(G34&gt;0,'入力'!$A$95&amp;" ","")&amp;IF(G35&gt;0,'入力'!$A$96&amp;" ","")&amp;IF(G36&gt;0,'入力'!$A$97&amp;" ","")&amp;IF(G37&gt;0,'入力'!$A$98&amp;" ","")&amp;IF(G38&gt;0,'入力'!$A$99&amp;" ","")&amp;IF(G39&gt;0,'入力'!$A$100&amp;" ","")&amp;IF(G40&gt;0,'入力'!$A$101&amp;" ","")&amp;IF(G41&gt;0,'入力'!$A$102&amp;" ","")&amp;IF(G42&gt;0,'入力'!$A$103&amp;" ","")&amp;IF(G59&gt;0,'入力'!$A$107&amp;" ","")&amp;IF(G60&gt;0,'入力'!$A$108&amp;" ","")&amp;IF(G61&gt;0,'入力'!$A$109&amp;" ","")&amp;IF(G62&gt;0,'入力'!$A$110&amp;" ","")&amp;IF(G63&gt;0,'入力'!$A$111&amp;" ","")&amp;IF('入力'!$B$46="","",IF(G$1='入力'!$B$32,IF('入力'!$B$31="","1人目",'入力'!$B$31)&amp;"誕生 ","")&amp;IF(G$1='入力'!$B$46+6,IF('入力'!$B$31="","1人目",'入力'!$B$31)&amp;"小学校 ","")&amp;IF(G$1='入力'!$B$46+12,IF('入力'!$B$31="","1人目",'入力'!$B$31)&amp;"中学校 ","")&amp;IF(G$1='入力'!$B$46+15,IF('入力'!$B$31="","1人目",'入力'!$B$31)&amp;"高校 ","")&amp;IF((G$1='入力'!$B$46+18)*('入力'!$B$40&lt;&gt;"進学しない"),IF('入力'!$B$31="","1人目",'入力'!$B$31)&amp;"大学 ",""))&amp;IF('入力'!$C$46="","",IF(G$1='入力'!$C$32,IF('入力'!$C$31="","2人目",'入力'!$C$31)&amp;"誕生 ","")&amp;IF(G$1='入力'!$C$46+6,IF('入力'!$C$31="","2人目",'入力'!$C$31)&amp;"小学校 ","")&amp;IF(G$1='入力'!$C$46+12,IF('入力'!$C$31="","2人目",'入力'!$C$31)&amp;"中学校 ","")&amp;IF(G$1='入力'!$C$46+15,IF('入力'!$C$31="","2人目",'入力'!$C$31)&amp;"高校 ","")&amp;IF((G$1='入力'!$C$46+18)*('入力'!$C$40&lt;&gt;"進学しない"),IF('入力'!$C$31="","2人目",'入力'!$C$31)&amp;"大学 ",""))&amp;IF('入力'!$D$46="","",IF(G$1='入力'!$D$32,IF('入力'!$D$31="","3人目",'入力'!$D$31)&amp;"誕生 ","")&amp;IF(G$1='入力'!$D$46+6,IF('入力'!$D$31="","3人目",'入力'!$D$31)&amp;"小学校 ","")&amp;IF(G$1='入力'!$D$46+12,IF('入力'!$D$31="","3人目",'入力'!$D$31)&amp;"中学校 ","")&amp;IF(G$1='入力'!$D$46+15,IF('入力'!$D$31="","3人目",'入力'!$D$31)&amp;"高校 ","")&amp;IF((G$1='入力'!$D$46+18)*('入力'!$D$40&lt;&gt;"進学しない"),IF('入力'!$D$31="","3人目",'入力'!$D$31)&amp;"大学 ",""))&amp;IF('入力'!$E$46="","",IF(G$1='入力'!$E$32,IF('入力'!$E$31="","4人目",'入力'!$E$31)&amp;"誕生 ","")&amp;IF(G$1='入力'!$E$46+6,IF('入力'!$E$31="","4人目",'入力'!$E$31)&amp;"小学校 ","")&amp;IF(G$1='入力'!$E$46+12,IF('入力'!$E$31="","4人目",'入力'!$E$31)&amp;"中学校 ","")&amp;IF(G$1='入力'!$E$46+15,IF('入力'!$E$31="","4人目",'入力'!$E$31)&amp;"高校 ","")&amp;IF((G$1='入力'!$E$46+18)*('入力'!$E$40&lt;&gt;"進学しない"),IF('入力'!$E$31="","4人目",'入力'!$E$31)&amp;"大学 ",""))&amp;IF(G$1='入力'!$B$24,'入力'!$B$12&amp;"退職 ","")&amp;IF(G$1='入力'!$B$25,'入力'!$B$12&amp;"年金 ","")&amp;IF(G$1='入力'!$C$24,'入力'!$C$12&amp;"退職 ","")&amp;IF(G$1='入力'!$C$25,'入力'!$C$12&amp;"年金 ","")</f>
        <v/>
      </c>
      <c r="H116" s="6">
        <f>IF(H33&gt;0,'入力'!$A$94&amp;" ","")&amp;IF(H34&gt;0,'入力'!$A$95&amp;" ","")&amp;IF(H35&gt;0,'入力'!$A$96&amp;" ","")&amp;IF(H36&gt;0,'入力'!$A$97&amp;" ","")&amp;IF(H37&gt;0,'入力'!$A$98&amp;" ","")&amp;IF(H38&gt;0,'入力'!$A$99&amp;" ","")&amp;IF(H39&gt;0,'入力'!$A$100&amp;" ","")&amp;IF(H40&gt;0,'入力'!$A$101&amp;" ","")&amp;IF(H41&gt;0,'入力'!$A$102&amp;" ","")&amp;IF(H42&gt;0,'入力'!$A$103&amp;" ","")&amp;IF(H59&gt;0,'入力'!$A$107&amp;" ","")&amp;IF(H60&gt;0,'入力'!$A$108&amp;" ","")&amp;IF(H61&gt;0,'入力'!$A$109&amp;" ","")&amp;IF(H62&gt;0,'入力'!$A$110&amp;" ","")&amp;IF(H63&gt;0,'入力'!$A$111&amp;" ","")&amp;IF('入力'!$B$46="","",IF(H$1='入力'!$B$32,IF('入力'!$B$31="","1人目",'入力'!$B$31)&amp;"誕生 ","")&amp;IF(H$1='入力'!$B$46+6,IF('入力'!$B$31="","1人目",'入力'!$B$31)&amp;"小学校 ","")&amp;IF(H$1='入力'!$B$46+12,IF('入力'!$B$31="","1人目",'入力'!$B$31)&amp;"中学校 ","")&amp;IF(H$1='入力'!$B$46+15,IF('入力'!$B$31="","1人目",'入力'!$B$31)&amp;"高校 ","")&amp;IF((H$1='入力'!$B$46+18)*('入力'!$B$40&lt;&gt;"進学しない"),IF('入力'!$B$31="","1人目",'入力'!$B$31)&amp;"大学 ",""))&amp;IF('入力'!$C$46="","",IF(H$1='入力'!$C$32,IF('入力'!$C$31="","2人目",'入力'!$C$31)&amp;"誕生 ","")&amp;IF(H$1='入力'!$C$46+6,IF('入力'!$C$31="","2人目",'入力'!$C$31)&amp;"小学校 ","")&amp;IF(H$1='入力'!$C$46+12,IF('入力'!$C$31="","2人目",'入力'!$C$31)&amp;"中学校 ","")&amp;IF(H$1='入力'!$C$46+15,IF('入力'!$C$31="","2人目",'入力'!$C$31)&amp;"高校 ","")&amp;IF((H$1='入力'!$C$46+18)*('入力'!$C$40&lt;&gt;"進学しない"),IF('入力'!$C$31="","2人目",'入力'!$C$31)&amp;"大学 ",""))&amp;IF('入力'!$D$46="","",IF(H$1='入力'!$D$32,IF('入力'!$D$31="","3人目",'入力'!$D$31)&amp;"誕生 ","")&amp;IF(H$1='入力'!$D$46+6,IF('入力'!$D$31="","3人目",'入力'!$D$31)&amp;"小学校 ","")&amp;IF(H$1='入力'!$D$46+12,IF('入力'!$D$31="","3人目",'入力'!$D$31)&amp;"中学校 ","")&amp;IF(H$1='入力'!$D$46+15,IF('入力'!$D$31="","3人目",'入力'!$D$31)&amp;"高校 ","")&amp;IF((H$1='入力'!$D$46+18)*('入力'!$D$40&lt;&gt;"進学しない"),IF('入力'!$D$31="","3人目",'入力'!$D$31)&amp;"大学 ",""))&amp;IF('入力'!$E$46="","",IF(H$1='入力'!$E$32,IF('入力'!$E$31="","4人目",'入力'!$E$31)&amp;"誕生 ","")&amp;IF(H$1='入力'!$E$46+6,IF('入力'!$E$31="","4人目",'入力'!$E$31)&amp;"小学校 ","")&amp;IF(H$1='入力'!$E$46+12,IF('入力'!$E$31="","4人目",'入力'!$E$31)&amp;"中学校 ","")&amp;IF(H$1='入力'!$E$46+15,IF('入力'!$E$31="","4人目",'入力'!$E$31)&amp;"高校 ","")&amp;IF((H$1='入力'!$E$46+18)*('入力'!$E$40&lt;&gt;"進学しない"),IF('入力'!$E$31="","4人目",'入力'!$E$31)&amp;"大学 ",""))&amp;IF(H$1='入力'!$B$24,'入力'!$B$12&amp;"退職 ","")&amp;IF(H$1='入力'!$B$25,'入力'!$B$12&amp;"年金 ","")&amp;IF(H$1='入力'!$C$24,'入力'!$C$12&amp;"退職 ","")&amp;IF(H$1='入力'!$C$25,'入力'!$C$12&amp;"年金 ","")</f>
        <v/>
      </c>
      <c r="I116" s="6">
        <f>IF(I33&gt;0,'入力'!$A$94&amp;" ","")&amp;IF(I34&gt;0,'入力'!$A$95&amp;" ","")&amp;IF(I35&gt;0,'入力'!$A$96&amp;" ","")&amp;IF(I36&gt;0,'入力'!$A$97&amp;" ","")&amp;IF(I37&gt;0,'入力'!$A$98&amp;" ","")&amp;IF(I38&gt;0,'入力'!$A$99&amp;" ","")&amp;IF(I39&gt;0,'入力'!$A$100&amp;" ","")&amp;IF(I40&gt;0,'入力'!$A$101&amp;" ","")&amp;IF(I41&gt;0,'入力'!$A$102&amp;" ","")&amp;IF(I42&gt;0,'入力'!$A$103&amp;" ","")&amp;IF(I59&gt;0,'入力'!$A$107&amp;" ","")&amp;IF(I60&gt;0,'入力'!$A$108&amp;" ","")&amp;IF(I61&gt;0,'入力'!$A$109&amp;" ","")&amp;IF(I62&gt;0,'入力'!$A$110&amp;" ","")&amp;IF(I63&gt;0,'入力'!$A$111&amp;" ","")&amp;IF('入力'!$B$46="","",IF(I$1='入力'!$B$32,IF('入力'!$B$31="","1人目",'入力'!$B$31)&amp;"誕生 ","")&amp;IF(I$1='入力'!$B$46+6,IF('入力'!$B$31="","1人目",'入力'!$B$31)&amp;"小学校 ","")&amp;IF(I$1='入力'!$B$46+12,IF('入力'!$B$31="","1人目",'入力'!$B$31)&amp;"中学校 ","")&amp;IF(I$1='入力'!$B$46+15,IF('入力'!$B$31="","1人目",'入力'!$B$31)&amp;"高校 ","")&amp;IF((I$1='入力'!$B$46+18)*('入力'!$B$40&lt;&gt;"進学しない"),IF('入力'!$B$31="","1人目",'入力'!$B$31)&amp;"大学 ",""))&amp;IF('入力'!$C$46="","",IF(I$1='入力'!$C$32,IF('入力'!$C$31="","2人目",'入力'!$C$31)&amp;"誕生 ","")&amp;IF(I$1='入力'!$C$46+6,IF('入力'!$C$31="","2人目",'入力'!$C$31)&amp;"小学校 ","")&amp;IF(I$1='入力'!$C$46+12,IF('入力'!$C$31="","2人目",'入力'!$C$31)&amp;"中学校 ","")&amp;IF(I$1='入力'!$C$46+15,IF('入力'!$C$31="","2人目",'入力'!$C$31)&amp;"高校 ","")&amp;IF((I$1='入力'!$C$46+18)*('入力'!$C$40&lt;&gt;"進学しない"),IF('入力'!$C$31="","2人目",'入力'!$C$31)&amp;"大学 ",""))&amp;IF('入力'!$D$46="","",IF(I$1='入力'!$D$32,IF('入力'!$D$31="","3人目",'入力'!$D$31)&amp;"誕生 ","")&amp;IF(I$1='入力'!$D$46+6,IF('入力'!$D$31="","3人目",'入力'!$D$31)&amp;"小学校 ","")&amp;IF(I$1='入力'!$D$46+12,IF('入力'!$D$31="","3人目",'入力'!$D$31)&amp;"中学校 ","")&amp;IF(I$1='入力'!$D$46+15,IF('入力'!$D$31="","3人目",'入力'!$D$31)&amp;"高校 ","")&amp;IF((I$1='入力'!$D$46+18)*('入力'!$D$40&lt;&gt;"進学しない"),IF('入力'!$D$31="","3人目",'入力'!$D$31)&amp;"大学 ",""))&amp;IF('入力'!$E$46="","",IF(I$1='入力'!$E$32,IF('入力'!$E$31="","4人目",'入力'!$E$31)&amp;"誕生 ","")&amp;IF(I$1='入力'!$E$46+6,IF('入力'!$E$31="","4人目",'入力'!$E$31)&amp;"小学校 ","")&amp;IF(I$1='入力'!$E$46+12,IF('入力'!$E$31="","4人目",'入力'!$E$31)&amp;"中学校 ","")&amp;IF(I$1='入力'!$E$46+15,IF('入力'!$E$31="","4人目",'入力'!$E$31)&amp;"高校 ","")&amp;IF((I$1='入力'!$E$46+18)*('入力'!$E$40&lt;&gt;"進学しない"),IF('入力'!$E$31="","4人目",'入力'!$E$31)&amp;"大学 ",""))&amp;IF(I$1='入力'!$B$24,'入力'!$B$12&amp;"退職 ","")&amp;IF(I$1='入力'!$B$25,'入力'!$B$12&amp;"年金 ","")&amp;IF(I$1='入力'!$C$24,'入力'!$C$12&amp;"退職 ","")&amp;IF(I$1='入力'!$C$25,'入力'!$C$12&amp;"年金 ","")</f>
        <v/>
      </c>
      <c r="J116" s="6">
        <f>IF(J33&gt;0,'入力'!$A$94&amp;" ","")&amp;IF(J34&gt;0,'入力'!$A$95&amp;" ","")&amp;IF(J35&gt;0,'入力'!$A$96&amp;" ","")&amp;IF(J36&gt;0,'入力'!$A$97&amp;" ","")&amp;IF(J37&gt;0,'入力'!$A$98&amp;" ","")&amp;IF(J38&gt;0,'入力'!$A$99&amp;" ","")&amp;IF(J39&gt;0,'入力'!$A$100&amp;" ","")&amp;IF(J40&gt;0,'入力'!$A$101&amp;" ","")&amp;IF(J41&gt;0,'入力'!$A$102&amp;" ","")&amp;IF(J42&gt;0,'入力'!$A$103&amp;" ","")&amp;IF(J59&gt;0,'入力'!$A$107&amp;" ","")&amp;IF(J60&gt;0,'入力'!$A$108&amp;" ","")&amp;IF(J61&gt;0,'入力'!$A$109&amp;" ","")&amp;IF(J62&gt;0,'入力'!$A$110&amp;" ","")&amp;IF(J63&gt;0,'入力'!$A$111&amp;" ","")&amp;IF('入力'!$B$46="","",IF(J$1='入力'!$B$32,IF('入力'!$B$31="","1人目",'入力'!$B$31)&amp;"誕生 ","")&amp;IF(J$1='入力'!$B$46+6,IF('入力'!$B$31="","1人目",'入力'!$B$31)&amp;"小学校 ","")&amp;IF(J$1='入力'!$B$46+12,IF('入力'!$B$31="","1人目",'入力'!$B$31)&amp;"中学校 ","")&amp;IF(J$1='入力'!$B$46+15,IF('入力'!$B$31="","1人目",'入力'!$B$31)&amp;"高校 ","")&amp;IF((J$1='入力'!$B$46+18)*('入力'!$B$40&lt;&gt;"進学しない"),IF('入力'!$B$31="","1人目",'入力'!$B$31)&amp;"大学 ",""))&amp;IF('入力'!$C$46="","",IF(J$1='入力'!$C$32,IF('入力'!$C$31="","2人目",'入力'!$C$31)&amp;"誕生 ","")&amp;IF(J$1='入力'!$C$46+6,IF('入力'!$C$31="","2人目",'入力'!$C$31)&amp;"小学校 ","")&amp;IF(J$1='入力'!$C$46+12,IF('入力'!$C$31="","2人目",'入力'!$C$31)&amp;"中学校 ","")&amp;IF(J$1='入力'!$C$46+15,IF('入力'!$C$31="","2人目",'入力'!$C$31)&amp;"高校 ","")&amp;IF((J$1='入力'!$C$46+18)*('入力'!$C$40&lt;&gt;"進学しない"),IF('入力'!$C$31="","2人目",'入力'!$C$31)&amp;"大学 ",""))&amp;IF('入力'!$D$46="","",IF(J$1='入力'!$D$32,IF('入力'!$D$31="","3人目",'入力'!$D$31)&amp;"誕生 ","")&amp;IF(J$1='入力'!$D$46+6,IF('入力'!$D$31="","3人目",'入力'!$D$31)&amp;"小学校 ","")&amp;IF(J$1='入力'!$D$46+12,IF('入力'!$D$31="","3人目",'入力'!$D$31)&amp;"中学校 ","")&amp;IF(J$1='入力'!$D$46+15,IF('入力'!$D$31="","3人目",'入力'!$D$31)&amp;"高校 ","")&amp;IF((J$1='入力'!$D$46+18)*('入力'!$D$40&lt;&gt;"進学しない"),IF('入力'!$D$31="","3人目",'入力'!$D$31)&amp;"大学 ",""))&amp;IF('入力'!$E$46="","",IF(J$1='入力'!$E$32,IF('入力'!$E$31="","4人目",'入力'!$E$31)&amp;"誕生 ","")&amp;IF(J$1='入力'!$E$46+6,IF('入力'!$E$31="","4人目",'入力'!$E$31)&amp;"小学校 ","")&amp;IF(J$1='入力'!$E$46+12,IF('入力'!$E$31="","4人目",'入力'!$E$31)&amp;"中学校 ","")&amp;IF(J$1='入力'!$E$46+15,IF('入力'!$E$31="","4人目",'入力'!$E$31)&amp;"高校 ","")&amp;IF((J$1='入力'!$E$46+18)*('入力'!$E$40&lt;&gt;"進学しない"),IF('入力'!$E$31="","4人目",'入力'!$E$31)&amp;"大学 ",""))&amp;IF(J$1='入力'!$B$24,'入力'!$B$12&amp;"退職 ","")&amp;IF(J$1='入力'!$B$25,'入力'!$B$12&amp;"年金 ","")&amp;IF(J$1='入力'!$C$24,'入力'!$C$12&amp;"退職 ","")&amp;IF(J$1='入力'!$C$25,'入力'!$C$12&amp;"年金 ","")</f>
        <v/>
      </c>
      <c r="K116" s="6">
        <f>IF(K33&gt;0,'入力'!$A$94&amp;" ","")&amp;IF(K34&gt;0,'入力'!$A$95&amp;" ","")&amp;IF(K35&gt;0,'入力'!$A$96&amp;" ","")&amp;IF(K36&gt;0,'入力'!$A$97&amp;" ","")&amp;IF(K37&gt;0,'入力'!$A$98&amp;" ","")&amp;IF(K38&gt;0,'入力'!$A$99&amp;" ","")&amp;IF(K39&gt;0,'入力'!$A$100&amp;" ","")&amp;IF(K40&gt;0,'入力'!$A$101&amp;" ","")&amp;IF(K41&gt;0,'入力'!$A$102&amp;" ","")&amp;IF(K42&gt;0,'入力'!$A$103&amp;" ","")&amp;IF(K59&gt;0,'入力'!$A$107&amp;" ","")&amp;IF(K60&gt;0,'入力'!$A$108&amp;" ","")&amp;IF(K61&gt;0,'入力'!$A$109&amp;" ","")&amp;IF(K62&gt;0,'入力'!$A$110&amp;" ","")&amp;IF(K63&gt;0,'入力'!$A$111&amp;" ","")&amp;IF('入力'!$B$46="","",IF(K$1='入力'!$B$32,IF('入力'!$B$31="","1人目",'入力'!$B$31)&amp;"誕生 ","")&amp;IF(K$1='入力'!$B$46+6,IF('入力'!$B$31="","1人目",'入力'!$B$31)&amp;"小学校 ","")&amp;IF(K$1='入力'!$B$46+12,IF('入力'!$B$31="","1人目",'入力'!$B$31)&amp;"中学校 ","")&amp;IF(K$1='入力'!$B$46+15,IF('入力'!$B$31="","1人目",'入力'!$B$31)&amp;"高校 ","")&amp;IF((K$1='入力'!$B$46+18)*('入力'!$B$40&lt;&gt;"進学しない"),IF('入力'!$B$31="","1人目",'入力'!$B$31)&amp;"大学 ",""))&amp;IF('入力'!$C$46="","",IF(K$1='入力'!$C$32,IF('入力'!$C$31="","2人目",'入力'!$C$31)&amp;"誕生 ","")&amp;IF(K$1='入力'!$C$46+6,IF('入力'!$C$31="","2人目",'入力'!$C$31)&amp;"小学校 ","")&amp;IF(K$1='入力'!$C$46+12,IF('入力'!$C$31="","2人目",'入力'!$C$31)&amp;"中学校 ","")&amp;IF(K$1='入力'!$C$46+15,IF('入力'!$C$31="","2人目",'入力'!$C$31)&amp;"高校 ","")&amp;IF((K$1='入力'!$C$46+18)*('入力'!$C$40&lt;&gt;"進学しない"),IF('入力'!$C$31="","2人目",'入力'!$C$31)&amp;"大学 ",""))&amp;IF('入力'!$D$46="","",IF(K$1='入力'!$D$32,IF('入力'!$D$31="","3人目",'入力'!$D$31)&amp;"誕生 ","")&amp;IF(K$1='入力'!$D$46+6,IF('入力'!$D$31="","3人目",'入力'!$D$31)&amp;"小学校 ","")&amp;IF(K$1='入力'!$D$46+12,IF('入力'!$D$31="","3人目",'入力'!$D$31)&amp;"中学校 ","")&amp;IF(K$1='入力'!$D$46+15,IF('入力'!$D$31="","3人目",'入力'!$D$31)&amp;"高校 ","")&amp;IF((K$1='入力'!$D$46+18)*('入力'!$D$40&lt;&gt;"進学しない"),IF('入力'!$D$31="","3人目",'入力'!$D$31)&amp;"大学 ",""))&amp;IF('入力'!$E$46="","",IF(K$1='入力'!$E$32,IF('入力'!$E$31="","4人目",'入力'!$E$31)&amp;"誕生 ","")&amp;IF(K$1='入力'!$E$46+6,IF('入力'!$E$31="","4人目",'入力'!$E$31)&amp;"小学校 ","")&amp;IF(K$1='入力'!$E$46+12,IF('入力'!$E$31="","4人目",'入力'!$E$31)&amp;"中学校 ","")&amp;IF(K$1='入力'!$E$46+15,IF('入力'!$E$31="","4人目",'入力'!$E$31)&amp;"高校 ","")&amp;IF((K$1='入力'!$E$46+18)*('入力'!$E$40&lt;&gt;"進学しない"),IF('入力'!$E$31="","4人目",'入力'!$E$31)&amp;"大学 ",""))&amp;IF(K$1='入力'!$B$24,'入力'!$B$12&amp;"退職 ","")&amp;IF(K$1='入力'!$B$25,'入力'!$B$12&amp;"年金 ","")&amp;IF(K$1='入力'!$C$24,'入力'!$C$12&amp;"退職 ","")&amp;IF(K$1='入力'!$C$25,'入力'!$C$12&amp;"年金 ","")</f>
        <v/>
      </c>
      <c r="L116" s="6">
        <f>IF(L33&gt;0,'入力'!$A$94&amp;" ","")&amp;IF(L34&gt;0,'入力'!$A$95&amp;" ","")&amp;IF(L35&gt;0,'入力'!$A$96&amp;" ","")&amp;IF(L36&gt;0,'入力'!$A$97&amp;" ","")&amp;IF(L37&gt;0,'入力'!$A$98&amp;" ","")&amp;IF(L38&gt;0,'入力'!$A$99&amp;" ","")&amp;IF(L39&gt;0,'入力'!$A$100&amp;" ","")&amp;IF(L40&gt;0,'入力'!$A$101&amp;" ","")&amp;IF(L41&gt;0,'入力'!$A$102&amp;" ","")&amp;IF(L42&gt;0,'入力'!$A$103&amp;" ","")&amp;IF(L59&gt;0,'入力'!$A$107&amp;" ","")&amp;IF(L60&gt;0,'入力'!$A$108&amp;" ","")&amp;IF(L61&gt;0,'入力'!$A$109&amp;" ","")&amp;IF(L62&gt;0,'入力'!$A$110&amp;" ","")&amp;IF(L63&gt;0,'入力'!$A$111&amp;" ","")&amp;IF('入力'!$B$46="","",IF(L$1='入力'!$B$32,IF('入力'!$B$31="","1人目",'入力'!$B$31)&amp;"誕生 ","")&amp;IF(L$1='入力'!$B$46+6,IF('入力'!$B$31="","1人目",'入力'!$B$31)&amp;"小学校 ","")&amp;IF(L$1='入力'!$B$46+12,IF('入力'!$B$31="","1人目",'入力'!$B$31)&amp;"中学校 ","")&amp;IF(L$1='入力'!$B$46+15,IF('入力'!$B$31="","1人目",'入力'!$B$31)&amp;"高校 ","")&amp;IF((L$1='入力'!$B$46+18)*('入力'!$B$40&lt;&gt;"進学しない"),IF('入力'!$B$31="","1人目",'入力'!$B$31)&amp;"大学 ",""))&amp;IF('入力'!$C$46="","",IF(L$1='入力'!$C$32,IF('入力'!$C$31="","2人目",'入力'!$C$31)&amp;"誕生 ","")&amp;IF(L$1='入力'!$C$46+6,IF('入力'!$C$31="","2人目",'入力'!$C$31)&amp;"小学校 ","")&amp;IF(L$1='入力'!$C$46+12,IF('入力'!$C$31="","2人目",'入力'!$C$31)&amp;"中学校 ","")&amp;IF(L$1='入力'!$C$46+15,IF('入力'!$C$31="","2人目",'入力'!$C$31)&amp;"高校 ","")&amp;IF((L$1='入力'!$C$46+18)*('入力'!$C$40&lt;&gt;"進学しない"),IF('入力'!$C$31="","2人目",'入力'!$C$31)&amp;"大学 ",""))&amp;IF('入力'!$D$46="","",IF(L$1='入力'!$D$32,IF('入力'!$D$31="","3人目",'入力'!$D$31)&amp;"誕生 ","")&amp;IF(L$1='入力'!$D$46+6,IF('入力'!$D$31="","3人目",'入力'!$D$31)&amp;"小学校 ","")&amp;IF(L$1='入力'!$D$46+12,IF('入力'!$D$31="","3人目",'入力'!$D$31)&amp;"中学校 ","")&amp;IF(L$1='入力'!$D$46+15,IF('入力'!$D$31="","3人目",'入力'!$D$31)&amp;"高校 ","")&amp;IF((L$1='入力'!$D$46+18)*('入力'!$D$40&lt;&gt;"進学しない"),IF('入力'!$D$31="","3人目",'入力'!$D$31)&amp;"大学 ",""))&amp;IF('入力'!$E$46="","",IF(L$1='入力'!$E$32,IF('入力'!$E$31="","4人目",'入力'!$E$31)&amp;"誕生 ","")&amp;IF(L$1='入力'!$E$46+6,IF('入力'!$E$31="","4人目",'入力'!$E$31)&amp;"小学校 ","")&amp;IF(L$1='入力'!$E$46+12,IF('入力'!$E$31="","4人目",'入力'!$E$31)&amp;"中学校 ","")&amp;IF(L$1='入力'!$E$46+15,IF('入力'!$E$31="","4人目",'入力'!$E$31)&amp;"高校 ","")&amp;IF((L$1='入力'!$E$46+18)*('入力'!$E$40&lt;&gt;"進学しない"),IF('入力'!$E$31="","4人目",'入力'!$E$31)&amp;"大学 ",""))&amp;IF(L$1='入力'!$B$24,'入力'!$B$12&amp;"退職 ","")&amp;IF(L$1='入力'!$B$25,'入力'!$B$12&amp;"年金 ","")&amp;IF(L$1='入力'!$C$24,'入力'!$C$12&amp;"退職 ","")&amp;IF(L$1='入力'!$C$25,'入力'!$C$12&amp;"年金 ","")</f>
        <v/>
      </c>
      <c r="M116" s="6">
        <f>IF(M33&gt;0,'入力'!$A$94&amp;" ","")&amp;IF(M34&gt;0,'入力'!$A$95&amp;" ","")&amp;IF(M35&gt;0,'入力'!$A$96&amp;" ","")&amp;IF(M36&gt;0,'入力'!$A$97&amp;" ","")&amp;IF(M37&gt;0,'入力'!$A$98&amp;" ","")&amp;IF(M38&gt;0,'入力'!$A$99&amp;" ","")&amp;IF(M39&gt;0,'入力'!$A$100&amp;" ","")&amp;IF(M40&gt;0,'入力'!$A$101&amp;" ","")&amp;IF(M41&gt;0,'入力'!$A$102&amp;" ","")&amp;IF(M42&gt;0,'入力'!$A$103&amp;" ","")&amp;IF(M59&gt;0,'入力'!$A$107&amp;" ","")&amp;IF(M60&gt;0,'入力'!$A$108&amp;" ","")&amp;IF(M61&gt;0,'入力'!$A$109&amp;" ","")&amp;IF(M62&gt;0,'入力'!$A$110&amp;" ","")&amp;IF(M63&gt;0,'入力'!$A$111&amp;" ","")&amp;IF('入力'!$B$46="","",IF(M$1='入力'!$B$32,IF('入力'!$B$31="","1人目",'入力'!$B$31)&amp;"誕生 ","")&amp;IF(M$1='入力'!$B$46+6,IF('入力'!$B$31="","1人目",'入力'!$B$31)&amp;"小学校 ","")&amp;IF(M$1='入力'!$B$46+12,IF('入力'!$B$31="","1人目",'入力'!$B$31)&amp;"中学校 ","")&amp;IF(M$1='入力'!$B$46+15,IF('入力'!$B$31="","1人目",'入力'!$B$31)&amp;"高校 ","")&amp;IF((M$1='入力'!$B$46+18)*('入力'!$B$40&lt;&gt;"進学しない"),IF('入力'!$B$31="","1人目",'入力'!$B$31)&amp;"大学 ",""))&amp;IF('入力'!$C$46="","",IF(M$1='入力'!$C$32,IF('入力'!$C$31="","2人目",'入力'!$C$31)&amp;"誕生 ","")&amp;IF(M$1='入力'!$C$46+6,IF('入力'!$C$31="","2人目",'入力'!$C$31)&amp;"小学校 ","")&amp;IF(M$1='入力'!$C$46+12,IF('入力'!$C$31="","2人目",'入力'!$C$31)&amp;"中学校 ","")&amp;IF(M$1='入力'!$C$46+15,IF('入力'!$C$31="","2人目",'入力'!$C$31)&amp;"高校 ","")&amp;IF((M$1='入力'!$C$46+18)*('入力'!$C$40&lt;&gt;"進学しない"),IF('入力'!$C$31="","2人目",'入力'!$C$31)&amp;"大学 ",""))&amp;IF('入力'!$D$46="","",IF(M$1='入力'!$D$32,IF('入力'!$D$31="","3人目",'入力'!$D$31)&amp;"誕生 ","")&amp;IF(M$1='入力'!$D$46+6,IF('入力'!$D$31="","3人目",'入力'!$D$31)&amp;"小学校 ","")&amp;IF(M$1='入力'!$D$46+12,IF('入力'!$D$31="","3人目",'入力'!$D$31)&amp;"中学校 ","")&amp;IF(M$1='入力'!$D$46+15,IF('入力'!$D$31="","3人目",'入力'!$D$31)&amp;"高校 ","")&amp;IF((M$1='入力'!$D$46+18)*('入力'!$D$40&lt;&gt;"進学しない"),IF('入力'!$D$31="","3人目",'入力'!$D$31)&amp;"大学 ",""))&amp;IF('入力'!$E$46="","",IF(M$1='入力'!$E$32,IF('入力'!$E$31="","4人目",'入力'!$E$31)&amp;"誕生 ","")&amp;IF(M$1='入力'!$E$46+6,IF('入力'!$E$31="","4人目",'入力'!$E$31)&amp;"小学校 ","")&amp;IF(M$1='入力'!$E$46+12,IF('入力'!$E$31="","4人目",'入力'!$E$31)&amp;"中学校 ","")&amp;IF(M$1='入力'!$E$46+15,IF('入力'!$E$31="","4人目",'入力'!$E$31)&amp;"高校 ","")&amp;IF((M$1='入力'!$E$46+18)*('入力'!$E$40&lt;&gt;"進学しない"),IF('入力'!$E$31="","4人目",'入力'!$E$31)&amp;"大学 ",""))&amp;IF(M$1='入力'!$B$24,'入力'!$B$12&amp;"退職 ","")&amp;IF(M$1='入力'!$B$25,'入力'!$B$12&amp;"年金 ","")&amp;IF(M$1='入力'!$C$24,'入力'!$C$12&amp;"退職 ","")&amp;IF(M$1='入力'!$C$25,'入力'!$C$12&amp;"年金 ","")</f>
        <v/>
      </c>
      <c r="N116" s="6">
        <f>IF(N33&gt;0,'入力'!$A$94&amp;" ","")&amp;IF(N34&gt;0,'入力'!$A$95&amp;" ","")&amp;IF(N35&gt;0,'入力'!$A$96&amp;" ","")&amp;IF(N36&gt;0,'入力'!$A$97&amp;" ","")&amp;IF(N37&gt;0,'入力'!$A$98&amp;" ","")&amp;IF(N38&gt;0,'入力'!$A$99&amp;" ","")&amp;IF(N39&gt;0,'入力'!$A$100&amp;" ","")&amp;IF(N40&gt;0,'入力'!$A$101&amp;" ","")&amp;IF(N41&gt;0,'入力'!$A$102&amp;" ","")&amp;IF(N42&gt;0,'入力'!$A$103&amp;" ","")&amp;IF(N59&gt;0,'入力'!$A$107&amp;" ","")&amp;IF(N60&gt;0,'入力'!$A$108&amp;" ","")&amp;IF(N61&gt;0,'入力'!$A$109&amp;" ","")&amp;IF(N62&gt;0,'入力'!$A$110&amp;" ","")&amp;IF(N63&gt;0,'入力'!$A$111&amp;" ","")&amp;IF('入力'!$B$46="","",IF(N$1='入力'!$B$32,IF('入力'!$B$31="","1人目",'入力'!$B$31)&amp;"誕生 ","")&amp;IF(N$1='入力'!$B$46+6,IF('入力'!$B$31="","1人目",'入力'!$B$31)&amp;"小学校 ","")&amp;IF(N$1='入力'!$B$46+12,IF('入力'!$B$31="","1人目",'入力'!$B$31)&amp;"中学校 ","")&amp;IF(N$1='入力'!$B$46+15,IF('入力'!$B$31="","1人目",'入力'!$B$31)&amp;"高校 ","")&amp;IF((N$1='入力'!$B$46+18)*('入力'!$B$40&lt;&gt;"進学しない"),IF('入力'!$B$31="","1人目",'入力'!$B$31)&amp;"大学 ",""))&amp;IF('入力'!$C$46="","",IF(N$1='入力'!$C$32,IF('入力'!$C$31="","2人目",'入力'!$C$31)&amp;"誕生 ","")&amp;IF(N$1='入力'!$C$46+6,IF('入力'!$C$31="","2人目",'入力'!$C$31)&amp;"小学校 ","")&amp;IF(N$1='入力'!$C$46+12,IF('入力'!$C$31="","2人目",'入力'!$C$31)&amp;"中学校 ","")&amp;IF(N$1='入力'!$C$46+15,IF('入力'!$C$31="","2人目",'入力'!$C$31)&amp;"高校 ","")&amp;IF((N$1='入力'!$C$46+18)*('入力'!$C$40&lt;&gt;"進学しない"),IF('入力'!$C$31="","2人目",'入力'!$C$31)&amp;"大学 ",""))&amp;IF('入力'!$D$46="","",IF(N$1='入力'!$D$32,IF('入力'!$D$31="","3人目",'入力'!$D$31)&amp;"誕生 ","")&amp;IF(N$1='入力'!$D$46+6,IF('入力'!$D$31="","3人目",'入力'!$D$31)&amp;"小学校 ","")&amp;IF(N$1='入力'!$D$46+12,IF('入力'!$D$31="","3人目",'入力'!$D$31)&amp;"中学校 ","")&amp;IF(N$1='入力'!$D$46+15,IF('入力'!$D$31="","3人目",'入力'!$D$31)&amp;"高校 ","")&amp;IF((N$1='入力'!$D$46+18)*('入力'!$D$40&lt;&gt;"進学しない"),IF('入力'!$D$31="","3人目",'入力'!$D$31)&amp;"大学 ",""))&amp;IF('入力'!$E$46="","",IF(N$1='入力'!$E$32,IF('入力'!$E$31="","4人目",'入力'!$E$31)&amp;"誕生 ","")&amp;IF(N$1='入力'!$E$46+6,IF('入力'!$E$31="","4人目",'入力'!$E$31)&amp;"小学校 ","")&amp;IF(N$1='入力'!$E$46+12,IF('入力'!$E$31="","4人目",'入力'!$E$31)&amp;"中学校 ","")&amp;IF(N$1='入力'!$E$46+15,IF('入力'!$E$31="","4人目",'入力'!$E$31)&amp;"高校 ","")&amp;IF((N$1='入力'!$E$46+18)*('入力'!$E$40&lt;&gt;"進学しない"),IF('入力'!$E$31="","4人目",'入力'!$E$31)&amp;"大学 ",""))&amp;IF(N$1='入力'!$B$24,'入力'!$B$12&amp;"退職 ","")&amp;IF(N$1='入力'!$B$25,'入力'!$B$12&amp;"年金 ","")&amp;IF(N$1='入力'!$C$24,'入力'!$C$12&amp;"退職 ","")&amp;IF(N$1='入力'!$C$25,'入力'!$C$12&amp;"年金 ","")</f>
        <v/>
      </c>
      <c r="O116" s="6">
        <f>IF(O33&gt;0,'入力'!$A$94&amp;" ","")&amp;IF(O34&gt;0,'入力'!$A$95&amp;" ","")&amp;IF(O35&gt;0,'入力'!$A$96&amp;" ","")&amp;IF(O36&gt;0,'入力'!$A$97&amp;" ","")&amp;IF(O37&gt;0,'入力'!$A$98&amp;" ","")&amp;IF(O38&gt;0,'入力'!$A$99&amp;" ","")&amp;IF(O39&gt;0,'入力'!$A$100&amp;" ","")&amp;IF(O40&gt;0,'入力'!$A$101&amp;" ","")&amp;IF(O41&gt;0,'入力'!$A$102&amp;" ","")&amp;IF(O42&gt;0,'入力'!$A$103&amp;" ","")&amp;IF(O59&gt;0,'入力'!$A$107&amp;" ","")&amp;IF(O60&gt;0,'入力'!$A$108&amp;" ","")&amp;IF(O61&gt;0,'入力'!$A$109&amp;" ","")&amp;IF(O62&gt;0,'入力'!$A$110&amp;" ","")&amp;IF(O63&gt;0,'入力'!$A$111&amp;" ","")&amp;IF('入力'!$B$46="","",IF(O$1='入力'!$B$32,IF('入力'!$B$31="","1人目",'入力'!$B$31)&amp;"誕生 ","")&amp;IF(O$1='入力'!$B$46+6,IF('入力'!$B$31="","1人目",'入力'!$B$31)&amp;"小学校 ","")&amp;IF(O$1='入力'!$B$46+12,IF('入力'!$B$31="","1人目",'入力'!$B$31)&amp;"中学校 ","")&amp;IF(O$1='入力'!$B$46+15,IF('入力'!$B$31="","1人目",'入力'!$B$31)&amp;"高校 ","")&amp;IF((O$1='入力'!$B$46+18)*('入力'!$B$40&lt;&gt;"進学しない"),IF('入力'!$B$31="","1人目",'入力'!$B$31)&amp;"大学 ",""))&amp;IF('入力'!$C$46="","",IF(O$1='入力'!$C$32,IF('入力'!$C$31="","2人目",'入力'!$C$31)&amp;"誕生 ","")&amp;IF(O$1='入力'!$C$46+6,IF('入力'!$C$31="","2人目",'入力'!$C$31)&amp;"小学校 ","")&amp;IF(O$1='入力'!$C$46+12,IF('入力'!$C$31="","2人目",'入力'!$C$31)&amp;"中学校 ","")&amp;IF(O$1='入力'!$C$46+15,IF('入力'!$C$31="","2人目",'入力'!$C$31)&amp;"高校 ","")&amp;IF((O$1='入力'!$C$46+18)*('入力'!$C$40&lt;&gt;"進学しない"),IF('入力'!$C$31="","2人目",'入力'!$C$31)&amp;"大学 ",""))&amp;IF('入力'!$D$46="","",IF(O$1='入力'!$D$32,IF('入力'!$D$31="","3人目",'入力'!$D$31)&amp;"誕生 ","")&amp;IF(O$1='入力'!$D$46+6,IF('入力'!$D$31="","3人目",'入力'!$D$31)&amp;"小学校 ","")&amp;IF(O$1='入力'!$D$46+12,IF('入力'!$D$31="","3人目",'入力'!$D$31)&amp;"中学校 ","")&amp;IF(O$1='入力'!$D$46+15,IF('入力'!$D$31="","3人目",'入力'!$D$31)&amp;"高校 ","")&amp;IF((O$1='入力'!$D$46+18)*('入力'!$D$40&lt;&gt;"進学しない"),IF('入力'!$D$31="","3人目",'入力'!$D$31)&amp;"大学 ",""))&amp;IF('入力'!$E$46="","",IF(O$1='入力'!$E$32,IF('入力'!$E$31="","4人目",'入力'!$E$31)&amp;"誕生 ","")&amp;IF(O$1='入力'!$E$46+6,IF('入力'!$E$31="","4人目",'入力'!$E$31)&amp;"小学校 ","")&amp;IF(O$1='入力'!$E$46+12,IF('入力'!$E$31="","4人目",'入力'!$E$31)&amp;"中学校 ","")&amp;IF(O$1='入力'!$E$46+15,IF('入力'!$E$31="","4人目",'入力'!$E$31)&amp;"高校 ","")&amp;IF((O$1='入力'!$E$46+18)*('入力'!$E$40&lt;&gt;"進学しない"),IF('入力'!$E$31="","4人目",'入力'!$E$31)&amp;"大学 ",""))&amp;IF(O$1='入力'!$B$24,'入力'!$B$12&amp;"退職 ","")&amp;IF(O$1='入力'!$B$25,'入力'!$B$12&amp;"年金 ","")&amp;IF(O$1='入力'!$C$24,'入力'!$C$12&amp;"退職 ","")&amp;IF(O$1='入力'!$C$25,'入力'!$C$12&amp;"年金 ","")</f>
        <v/>
      </c>
      <c r="P116" s="6">
        <f>IF(P33&gt;0,'入力'!$A$94&amp;" ","")&amp;IF(P34&gt;0,'入力'!$A$95&amp;" ","")&amp;IF(P35&gt;0,'入力'!$A$96&amp;" ","")&amp;IF(P36&gt;0,'入力'!$A$97&amp;" ","")&amp;IF(P37&gt;0,'入力'!$A$98&amp;" ","")&amp;IF(P38&gt;0,'入力'!$A$99&amp;" ","")&amp;IF(P39&gt;0,'入力'!$A$100&amp;" ","")&amp;IF(P40&gt;0,'入力'!$A$101&amp;" ","")&amp;IF(P41&gt;0,'入力'!$A$102&amp;" ","")&amp;IF(P42&gt;0,'入力'!$A$103&amp;" ","")&amp;IF(P59&gt;0,'入力'!$A$107&amp;" ","")&amp;IF(P60&gt;0,'入力'!$A$108&amp;" ","")&amp;IF(P61&gt;0,'入力'!$A$109&amp;" ","")&amp;IF(P62&gt;0,'入力'!$A$110&amp;" ","")&amp;IF(P63&gt;0,'入力'!$A$111&amp;" ","")&amp;IF('入力'!$B$46="","",IF(P$1='入力'!$B$32,IF('入力'!$B$31="","1人目",'入力'!$B$31)&amp;"誕生 ","")&amp;IF(P$1='入力'!$B$46+6,IF('入力'!$B$31="","1人目",'入力'!$B$31)&amp;"小学校 ","")&amp;IF(P$1='入力'!$B$46+12,IF('入力'!$B$31="","1人目",'入力'!$B$31)&amp;"中学校 ","")&amp;IF(P$1='入力'!$B$46+15,IF('入力'!$B$31="","1人目",'入力'!$B$31)&amp;"高校 ","")&amp;IF((P$1='入力'!$B$46+18)*('入力'!$B$40&lt;&gt;"進学しない"),IF('入力'!$B$31="","1人目",'入力'!$B$31)&amp;"大学 ",""))&amp;IF('入力'!$C$46="","",IF(P$1='入力'!$C$32,IF('入力'!$C$31="","2人目",'入力'!$C$31)&amp;"誕生 ","")&amp;IF(P$1='入力'!$C$46+6,IF('入力'!$C$31="","2人目",'入力'!$C$31)&amp;"小学校 ","")&amp;IF(P$1='入力'!$C$46+12,IF('入力'!$C$31="","2人目",'入力'!$C$31)&amp;"中学校 ","")&amp;IF(P$1='入力'!$C$46+15,IF('入力'!$C$31="","2人目",'入力'!$C$31)&amp;"高校 ","")&amp;IF((P$1='入力'!$C$46+18)*('入力'!$C$40&lt;&gt;"進学しない"),IF('入力'!$C$31="","2人目",'入力'!$C$31)&amp;"大学 ",""))&amp;IF('入力'!$D$46="","",IF(P$1='入力'!$D$32,IF('入力'!$D$31="","3人目",'入力'!$D$31)&amp;"誕生 ","")&amp;IF(P$1='入力'!$D$46+6,IF('入力'!$D$31="","3人目",'入力'!$D$31)&amp;"小学校 ","")&amp;IF(P$1='入力'!$D$46+12,IF('入力'!$D$31="","3人目",'入力'!$D$31)&amp;"中学校 ","")&amp;IF(P$1='入力'!$D$46+15,IF('入力'!$D$31="","3人目",'入力'!$D$31)&amp;"高校 ","")&amp;IF((P$1='入力'!$D$46+18)*('入力'!$D$40&lt;&gt;"進学しない"),IF('入力'!$D$31="","3人目",'入力'!$D$31)&amp;"大学 ",""))&amp;IF('入力'!$E$46="","",IF(P$1='入力'!$E$32,IF('入力'!$E$31="","4人目",'入力'!$E$31)&amp;"誕生 ","")&amp;IF(P$1='入力'!$E$46+6,IF('入力'!$E$31="","4人目",'入力'!$E$31)&amp;"小学校 ","")&amp;IF(P$1='入力'!$E$46+12,IF('入力'!$E$31="","4人目",'入力'!$E$31)&amp;"中学校 ","")&amp;IF(P$1='入力'!$E$46+15,IF('入力'!$E$31="","4人目",'入力'!$E$31)&amp;"高校 ","")&amp;IF((P$1='入力'!$E$46+18)*('入力'!$E$40&lt;&gt;"進学しない"),IF('入力'!$E$31="","4人目",'入力'!$E$31)&amp;"大学 ",""))&amp;IF(P$1='入力'!$B$24,'入力'!$B$12&amp;"退職 ","")&amp;IF(P$1='入力'!$B$25,'入力'!$B$12&amp;"年金 ","")&amp;IF(P$1='入力'!$C$24,'入力'!$C$12&amp;"退職 ","")&amp;IF(P$1='入力'!$C$25,'入力'!$C$12&amp;"年金 ","")</f>
        <v/>
      </c>
      <c r="Q116" s="6">
        <f>IF(Q33&gt;0,'入力'!$A$94&amp;" ","")&amp;IF(Q34&gt;0,'入力'!$A$95&amp;" ","")&amp;IF(Q35&gt;0,'入力'!$A$96&amp;" ","")&amp;IF(Q36&gt;0,'入力'!$A$97&amp;" ","")&amp;IF(Q37&gt;0,'入力'!$A$98&amp;" ","")&amp;IF(Q38&gt;0,'入力'!$A$99&amp;" ","")&amp;IF(Q39&gt;0,'入力'!$A$100&amp;" ","")&amp;IF(Q40&gt;0,'入力'!$A$101&amp;" ","")&amp;IF(Q41&gt;0,'入力'!$A$102&amp;" ","")&amp;IF(Q42&gt;0,'入力'!$A$103&amp;" ","")&amp;IF(Q59&gt;0,'入力'!$A$107&amp;" ","")&amp;IF(Q60&gt;0,'入力'!$A$108&amp;" ","")&amp;IF(Q61&gt;0,'入力'!$A$109&amp;" ","")&amp;IF(Q62&gt;0,'入力'!$A$110&amp;" ","")&amp;IF(Q63&gt;0,'入力'!$A$111&amp;" ","")&amp;IF('入力'!$B$46="","",IF(Q$1='入力'!$B$32,IF('入力'!$B$31="","1人目",'入力'!$B$31)&amp;"誕生 ","")&amp;IF(Q$1='入力'!$B$46+6,IF('入力'!$B$31="","1人目",'入力'!$B$31)&amp;"小学校 ","")&amp;IF(Q$1='入力'!$B$46+12,IF('入力'!$B$31="","1人目",'入力'!$B$31)&amp;"中学校 ","")&amp;IF(Q$1='入力'!$B$46+15,IF('入力'!$B$31="","1人目",'入力'!$B$31)&amp;"高校 ","")&amp;IF((Q$1='入力'!$B$46+18)*('入力'!$B$40&lt;&gt;"進学しない"),IF('入力'!$B$31="","1人目",'入力'!$B$31)&amp;"大学 ",""))&amp;IF('入力'!$C$46="","",IF(Q$1='入力'!$C$32,IF('入力'!$C$31="","2人目",'入力'!$C$31)&amp;"誕生 ","")&amp;IF(Q$1='入力'!$C$46+6,IF('入力'!$C$31="","2人目",'入力'!$C$31)&amp;"小学校 ","")&amp;IF(Q$1='入力'!$C$46+12,IF('入力'!$C$31="","2人目",'入力'!$C$31)&amp;"中学校 ","")&amp;IF(Q$1='入力'!$C$46+15,IF('入力'!$C$31="","2人目",'入力'!$C$31)&amp;"高校 ","")&amp;IF((Q$1='入力'!$C$46+18)*('入力'!$C$40&lt;&gt;"進学しない"),IF('入力'!$C$31="","2人目",'入力'!$C$31)&amp;"大学 ",""))&amp;IF('入力'!$D$46="","",IF(Q$1='入力'!$D$32,IF('入力'!$D$31="","3人目",'入力'!$D$31)&amp;"誕生 ","")&amp;IF(Q$1='入力'!$D$46+6,IF('入力'!$D$31="","3人目",'入力'!$D$31)&amp;"小学校 ","")&amp;IF(Q$1='入力'!$D$46+12,IF('入力'!$D$31="","3人目",'入力'!$D$31)&amp;"中学校 ","")&amp;IF(Q$1='入力'!$D$46+15,IF('入力'!$D$31="","3人目",'入力'!$D$31)&amp;"高校 ","")&amp;IF((Q$1='入力'!$D$46+18)*('入力'!$D$40&lt;&gt;"進学しない"),IF('入力'!$D$31="","3人目",'入力'!$D$31)&amp;"大学 ",""))&amp;IF('入力'!$E$46="","",IF(Q$1='入力'!$E$32,IF('入力'!$E$31="","4人目",'入力'!$E$31)&amp;"誕生 ","")&amp;IF(Q$1='入力'!$E$46+6,IF('入力'!$E$31="","4人目",'入力'!$E$31)&amp;"小学校 ","")&amp;IF(Q$1='入力'!$E$46+12,IF('入力'!$E$31="","4人目",'入力'!$E$31)&amp;"中学校 ","")&amp;IF(Q$1='入力'!$E$46+15,IF('入力'!$E$31="","4人目",'入力'!$E$31)&amp;"高校 ","")&amp;IF((Q$1='入力'!$E$46+18)*('入力'!$E$40&lt;&gt;"進学しない"),IF('入力'!$E$31="","4人目",'入力'!$E$31)&amp;"大学 ",""))&amp;IF(Q$1='入力'!$B$24,'入力'!$B$12&amp;"退職 ","")&amp;IF(Q$1='入力'!$B$25,'入力'!$B$12&amp;"年金 ","")&amp;IF(Q$1='入力'!$C$24,'入力'!$C$12&amp;"退職 ","")&amp;IF(Q$1='入力'!$C$25,'入力'!$C$12&amp;"年金 ","")</f>
        <v/>
      </c>
      <c r="R116" s="6">
        <f>IF(R33&gt;0,'入力'!$A$94&amp;" ","")&amp;IF(R34&gt;0,'入力'!$A$95&amp;" ","")&amp;IF(R35&gt;0,'入力'!$A$96&amp;" ","")&amp;IF(R36&gt;0,'入力'!$A$97&amp;" ","")&amp;IF(R37&gt;0,'入力'!$A$98&amp;" ","")&amp;IF(R38&gt;0,'入力'!$A$99&amp;" ","")&amp;IF(R39&gt;0,'入力'!$A$100&amp;" ","")&amp;IF(R40&gt;0,'入力'!$A$101&amp;" ","")&amp;IF(R41&gt;0,'入力'!$A$102&amp;" ","")&amp;IF(R42&gt;0,'入力'!$A$103&amp;" ","")&amp;IF(R59&gt;0,'入力'!$A$107&amp;" ","")&amp;IF(R60&gt;0,'入力'!$A$108&amp;" ","")&amp;IF(R61&gt;0,'入力'!$A$109&amp;" ","")&amp;IF(R62&gt;0,'入力'!$A$110&amp;" ","")&amp;IF(R63&gt;0,'入力'!$A$111&amp;" ","")&amp;IF('入力'!$B$46="","",IF(R$1='入力'!$B$32,IF('入力'!$B$31="","1人目",'入力'!$B$31)&amp;"誕生 ","")&amp;IF(R$1='入力'!$B$46+6,IF('入力'!$B$31="","1人目",'入力'!$B$31)&amp;"小学校 ","")&amp;IF(R$1='入力'!$B$46+12,IF('入力'!$B$31="","1人目",'入力'!$B$31)&amp;"中学校 ","")&amp;IF(R$1='入力'!$B$46+15,IF('入力'!$B$31="","1人目",'入力'!$B$31)&amp;"高校 ","")&amp;IF((R$1='入力'!$B$46+18)*('入力'!$B$40&lt;&gt;"進学しない"),IF('入力'!$B$31="","1人目",'入力'!$B$31)&amp;"大学 ",""))&amp;IF('入力'!$C$46="","",IF(R$1='入力'!$C$32,IF('入力'!$C$31="","2人目",'入力'!$C$31)&amp;"誕生 ","")&amp;IF(R$1='入力'!$C$46+6,IF('入力'!$C$31="","2人目",'入力'!$C$31)&amp;"小学校 ","")&amp;IF(R$1='入力'!$C$46+12,IF('入力'!$C$31="","2人目",'入力'!$C$31)&amp;"中学校 ","")&amp;IF(R$1='入力'!$C$46+15,IF('入力'!$C$31="","2人目",'入力'!$C$31)&amp;"高校 ","")&amp;IF((R$1='入力'!$C$46+18)*('入力'!$C$40&lt;&gt;"進学しない"),IF('入力'!$C$31="","2人目",'入力'!$C$31)&amp;"大学 ",""))&amp;IF('入力'!$D$46="","",IF(R$1='入力'!$D$32,IF('入力'!$D$31="","3人目",'入力'!$D$31)&amp;"誕生 ","")&amp;IF(R$1='入力'!$D$46+6,IF('入力'!$D$31="","3人目",'入力'!$D$31)&amp;"小学校 ","")&amp;IF(R$1='入力'!$D$46+12,IF('入力'!$D$31="","3人目",'入力'!$D$31)&amp;"中学校 ","")&amp;IF(R$1='入力'!$D$46+15,IF('入力'!$D$31="","3人目",'入力'!$D$31)&amp;"高校 ","")&amp;IF((R$1='入力'!$D$46+18)*('入力'!$D$40&lt;&gt;"進学しない"),IF('入力'!$D$31="","3人目",'入力'!$D$31)&amp;"大学 ",""))&amp;IF('入力'!$E$46="","",IF(R$1='入力'!$E$32,IF('入力'!$E$31="","4人目",'入力'!$E$31)&amp;"誕生 ","")&amp;IF(R$1='入力'!$E$46+6,IF('入力'!$E$31="","4人目",'入力'!$E$31)&amp;"小学校 ","")&amp;IF(R$1='入力'!$E$46+12,IF('入力'!$E$31="","4人目",'入力'!$E$31)&amp;"中学校 ","")&amp;IF(R$1='入力'!$E$46+15,IF('入力'!$E$31="","4人目",'入力'!$E$31)&amp;"高校 ","")&amp;IF((R$1='入力'!$E$46+18)*('入力'!$E$40&lt;&gt;"進学しない"),IF('入力'!$E$31="","4人目",'入力'!$E$31)&amp;"大学 ",""))&amp;IF(R$1='入力'!$B$24,'入力'!$B$12&amp;"退職 ","")&amp;IF(R$1='入力'!$B$25,'入力'!$B$12&amp;"年金 ","")&amp;IF(R$1='入力'!$C$24,'入力'!$C$12&amp;"退職 ","")&amp;IF(R$1='入力'!$C$25,'入力'!$C$12&amp;"年金 ","")</f>
        <v/>
      </c>
      <c r="S116" s="6">
        <f>IF(S33&gt;0,'入力'!$A$94&amp;" ","")&amp;IF(S34&gt;0,'入力'!$A$95&amp;" ","")&amp;IF(S35&gt;0,'入力'!$A$96&amp;" ","")&amp;IF(S36&gt;0,'入力'!$A$97&amp;" ","")&amp;IF(S37&gt;0,'入力'!$A$98&amp;" ","")&amp;IF(S38&gt;0,'入力'!$A$99&amp;" ","")&amp;IF(S39&gt;0,'入力'!$A$100&amp;" ","")&amp;IF(S40&gt;0,'入力'!$A$101&amp;" ","")&amp;IF(S41&gt;0,'入力'!$A$102&amp;" ","")&amp;IF(S42&gt;0,'入力'!$A$103&amp;" ","")&amp;IF(S59&gt;0,'入力'!$A$107&amp;" ","")&amp;IF(S60&gt;0,'入力'!$A$108&amp;" ","")&amp;IF(S61&gt;0,'入力'!$A$109&amp;" ","")&amp;IF(S62&gt;0,'入力'!$A$110&amp;" ","")&amp;IF(S63&gt;0,'入力'!$A$111&amp;" ","")&amp;IF('入力'!$B$46="","",IF(S$1='入力'!$B$32,IF('入力'!$B$31="","1人目",'入力'!$B$31)&amp;"誕生 ","")&amp;IF(S$1='入力'!$B$46+6,IF('入力'!$B$31="","1人目",'入力'!$B$31)&amp;"小学校 ","")&amp;IF(S$1='入力'!$B$46+12,IF('入力'!$B$31="","1人目",'入力'!$B$31)&amp;"中学校 ","")&amp;IF(S$1='入力'!$B$46+15,IF('入力'!$B$31="","1人目",'入力'!$B$31)&amp;"高校 ","")&amp;IF((S$1='入力'!$B$46+18)*('入力'!$B$40&lt;&gt;"進学しない"),IF('入力'!$B$31="","1人目",'入力'!$B$31)&amp;"大学 ",""))&amp;IF('入力'!$C$46="","",IF(S$1='入力'!$C$32,IF('入力'!$C$31="","2人目",'入力'!$C$31)&amp;"誕生 ","")&amp;IF(S$1='入力'!$C$46+6,IF('入力'!$C$31="","2人目",'入力'!$C$31)&amp;"小学校 ","")&amp;IF(S$1='入力'!$C$46+12,IF('入力'!$C$31="","2人目",'入力'!$C$31)&amp;"中学校 ","")&amp;IF(S$1='入力'!$C$46+15,IF('入力'!$C$31="","2人目",'入力'!$C$31)&amp;"高校 ","")&amp;IF((S$1='入力'!$C$46+18)*('入力'!$C$40&lt;&gt;"進学しない"),IF('入力'!$C$31="","2人目",'入力'!$C$31)&amp;"大学 ",""))&amp;IF('入力'!$D$46="","",IF(S$1='入力'!$D$32,IF('入力'!$D$31="","3人目",'入力'!$D$31)&amp;"誕生 ","")&amp;IF(S$1='入力'!$D$46+6,IF('入力'!$D$31="","3人目",'入力'!$D$31)&amp;"小学校 ","")&amp;IF(S$1='入力'!$D$46+12,IF('入力'!$D$31="","3人目",'入力'!$D$31)&amp;"中学校 ","")&amp;IF(S$1='入力'!$D$46+15,IF('入力'!$D$31="","3人目",'入力'!$D$31)&amp;"高校 ","")&amp;IF((S$1='入力'!$D$46+18)*('入力'!$D$40&lt;&gt;"進学しない"),IF('入力'!$D$31="","3人目",'入力'!$D$31)&amp;"大学 ",""))&amp;IF('入力'!$E$46="","",IF(S$1='入力'!$E$32,IF('入力'!$E$31="","4人目",'入力'!$E$31)&amp;"誕生 ","")&amp;IF(S$1='入力'!$E$46+6,IF('入力'!$E$31="","4人目",'入力'!$E$31)&amp;"小学校 ","")&amp;IF(S$1='入力'!$E$46+12,IF('入力'!$E$31="","4人目",'入力'!$E$31)&amp;"中学校 ","")&amp;IF(S$1='入力'!$E$46+15,IF('入力'!$E$31="","4人目",'入力'!$E$31)&amp;"高校 ","")&amp;IF((S$1='入力'!$E$46+18)*('入力'!$E$40&lt;&gt;"進学しない"),IF('入力'!$E$31="","4人目",'入力'!$E$31)&amp;"大学 ",""))&amp;IF(S$1='入力'!$B$24,'入力'!$B$12&amp;"退職 ","")&amp;IF(S$1='入力'!$B$25,'入力'!$B$12&amp;"年金 ","")&amp;IF(S$1='入力'!$C$24,'入力'!$C$12&amp;"退職 ","")&amp;IF(S$1='入力'!$C$25,'入力'!$C$12&amp;"年金 ","")</f>
        <v/>
      </c>
      <c r="T116" s="6">
        <f>IF(T33&gt;0,'入力'!$A$94&amp;" ","")&amp;IF(T34&gt;0,'入力'!$A$95&amp;" ","")&amp;IF(T35&gt;0,'入力'!$A$96&amp;" ","")&amp;IF(T36&gt;0,'入力'!$A$97&amp;" ","")&amp;IF(T37&gt;0,'入力'!$A$98&amp;" ","")&amp;IF(T38&gt;0,'入力'!$A$99&amp;" ","")&amp;IF(T39&gt;0,'入力'!$A$100&amp;" ","")&amp;IF(T40&gt;0,'入力'!$A$101&amp;" ","")&amp;IF(T41&gt;0,'入力'!$A$102&amp;" ","")&amp;IF(T42&gt;0,'入力'!$A$103&amp;" ","")&amp;IF(T59&gt;0,'入力'!$A$107&amp;" ","")&amp;IF(T60&gt;0,'入力'!$A$108&amp;" ","")&amp;IF(T61&gt;0,'入力'!$A$109&amp;" ","")&amp;IF(T62&gt;0,'入力'!$A$110&amp;" ","")&amp;IF(T63&gt;0,'入力'!$A$111&amp;" ","")&amp;IF('入力'!$B$46="","",IF(T$1='入力'!$B$32,IF('入力'!$B$31="","1人目",'入力'!$B$31)&amp;"誕生 ","")&amp;IF(T$1='入力'!$B$46+6,IF('入力'!$B$31="","1人目",'入力'!$B$31)&amp;"小学校 ","")&amp;IF(T$1='入力'!$B$46+12,IF('入力'!$B$31="","1人目",'入力'!$B$31)&amp;"中学校 ","")&amp;IF(T$1='入力'!$B$46+15,IF('入力'!$B$31="","1人目",'入力'!$B$31)&amp;"高校 ","")&amp;IF((T$1='入力'!$B$46+18)*('入力'!$B$40&lt;&gt;"進学しない"),IF('入力'!$B$31="","1人目",'入力'!$B$31)&amp;"大学 ",""))&amp;IF('入力'!$C$46="","",IF(T$1='入力'!$C$32,IF('入力'!$C$31="","2人目",'入力'!$C$31)&amp;"誕生 ","")&amp;IF(T$1='入力'!$C$46+6,IF('入力'!$C$31="","2人目",'入力'!$C$31)&amp;"小学校 ","")&amp;IF(T$1='入力'!$C$46+12,IF('入力'!$C$31="","2人目",'入力'!$C$31)&amp;"中学校 ","")&amp;IF(T$1='入力'!$C$46+15,IF('入力'!$C$31="","2人目",'入力'!$C$31)&amp;"高校 ","")&amp;IF((T$1='入力'!$C$46+18)*('入力'!$C$40&lt;&gt;"進学しない"),IF('入力'!$C$31="","2人目",'入力'!$C$31)&amp;"大学 ",""))&amp;IF('入力'!$D$46="","",IF(T$1='入力'!$D$32,IF('入力'!$D$31="","3人目",'入力'!$D$31)&amp;"誕生 ","")&amp;IF(T$1='入力'!$D$46+6,IF('入力'!$D$31="","3人目",'入力'!$D$31)&amp;"小学校 ","")&amp;IF(T$1='入力'!$D$46+12,IF('入力'!$D$31="","3人目",'入力'!$D$31)&amp;"中学校 ","")&amp;IF(T$1='入力'!$D$46+15,IF('入力'!$D$31="","3人目",'入力'!$D$31)&amp;"高校 ","")&amp;IF((T$1='入力'!$D$46+18)*('入力'!$D$40&lt;&gt;"進学しない"),IF('入力'!$D$31="","3人目",'入力'!$D$31)&amp;"大学 ",""))&amp;IF('入力'!$E$46="","",IF(T$1='入力'!$E$32,IF('入力'!$E$31="","4人目",'入力'!$E$31)&amp;"誕生 ","")&amp;IF(T$1='入力'!$E$46+6,IF('入力'!$E$31="","4人目",'入力'!$E$31)&amp;"小学校 ","")&amp;IF(T$1='入力'!$E$46+12,IF('入力'!$E$31="","4人目",'入力'!$E$31)&amp;"中学校 ","")&amp;IF(T$1='入力'!$E$46+15,IF('入力'!$E$31="","4人目",'入力'!$E$31)&amp;"高校 ","")&amp;IF((T$1='入力'!$E$46+18)*('入力'!$E$40&lt;&gt;"進学しない"),IF('入力'!$E$31="","4人目",'入力'!$E$31)&amp;"大学 ",""))&amp;IF(T$1='入力'!$B$24,'入力'!$B$12&amp;"退職 ","")&amp;IF(T$1='入力'!$B$25,'入力'!$B$12&amp;"年金 ","")&amp;IF(T$1='入力'!$C$24,'入力'!$C$12&amp;"退職 ","")&amp;IF(T$1='入力'!$C$25,'入力'!$C$12&amp;"年金 ","")</f>
        <v/>
      </c>
      <c r="U116" s="6">
        <f>IF(U33&gt;0,'入力'!$A$94&amp;" ","")&amp;IF(U34&gt;0,'入力'!$A$95&amp;" ","")&amp;IF(U35&gt;0,'入力'!$A$96&amp;" ","")&amp;IF(U36&gt;0,'入力'!$A$97&amp;" ","")&amp;IF(U37&gt;0,'入力'!$A$98&amp;" ","")&amp;IF(U38&gt;0,'入力'!$A$99&amp;" ","")&amp;IF(U39&gt;0,'入力'!$A$100&amp;" ","")&amp;IF(U40&gt;0,'入力'!$A$101&amp;" ","")&amp;IF(U41&gt;0,'入力'!$A$102&amp;" ","")&amp;IF(U42&gt;0,'入力'!$A$103&amp;" ","")&amp;IF(U59&gt;0,'入力'!$A$107&amp;" ","")&amp;IF(U60&gt;0,'入力'!$A$108&amp;" ","")&amp;IF(U61&gt;0,'入力'!$A$109&amp;" ","")&amp;IF(U62&gt;0,'入力'!$A$110&amp;" ","")&amp;IF(U63&gt;0,'入力'!$A$111&amp;" ","")&amp;IF('入力'!$B$46="","",IF(U$1='入力'!$B$32,IF('入力'!$B$31="","1人目",'入力'!$B$31)&amp;"誕生 ","")&amp;IF(U$1='入力'!$B$46+6,IF('入力'!$B$31="","1人目",'入力'!$B$31)&amp;"小学校 ","")&amp;IF(U$1='入力'!$B$46+12,IF('入力'!$B$31="","1人目",'入力'!$B$31)&amp;"中学校 ","")&amp;IF(U$1='入力'!$B$46+15,IF('入力'!$B$31="","1人目",'入力'!$B$31)&amp;"高校 ","")&amp;IF((U$1='入力'!$B$46+18)*('入力'!$B$40&lt;&gt;"進学しない"),IF('入力'!$B$31="","1人目",'入力'!$B$31)&amp;"大学 ",""))&amp;IF('入力'!$C$46="","",IF(U$1='入力'!$C$32,IF('入力'!$C$31="","2人目",'入力'!$C$31)&amp;"誕生 ","")&amp;IF(U$1='入力'!$C$46+6,IF('入力'!$C$31="","2人目",'入力'!$C$31)&amp;"小学校 ","")&amp;IF(U$1='入力'!$C$46+12,IF('入力'!$C$31="","2人目",'入力'!$C$31)&amp;"中学校 ","")&amp;IF(U$1='入力'!$C$46+15,IF('入力'!$C$31="","2人目",'入力'!$C$31)&amp;"高校 ","")&amp;IF((U$1='入力'!$C$46+18)*('入力'!$C$40&lt;&gt;"進学しない"),IF('入力'!$C$31="","2人目",'入力'!$C$31)&amp;"大学 ",""))&amp;IF('入力'!$D$46="","",IF(U$1='入力'!$D$32,IF('入力'!$D$31="","3人目",'入力'!$D$31)&amp;"誕生 ","")&amp;IF(U$1='入力'!$D$46+6,IF('入力'!$D$31="","3人目",'入力'!$D$31)&amp;"小学校 ","")&amp;IF(U$1='入力'!$D$46+12,IF('入力'!$D$31="","3人目",'入力'!$D$31)&amp;"中学校 ","")&amp;IF(U$1='入力'!$D$46+15,IF('入力'!$D$31="","3人目",'入力'!$D$31)&amp;"高校 ","")&amp;IF((U$1='入力'!$D$46+18)*('入力'!$D$40&lt;&gt;"進学しない"),IF('入力'!$D$31="","3人目",'入力'!$D$31)&amp;"大学 ",""))&amp;IF('入力'!$E$46="","",IF(U$1='入力'!$E$32,IF('入力'!$E$31="","4人目",'入力'!$E$31)&amp;"誕生 ","")&amp;IF(U$1='入力'!$E$46+6,IF('入力'!$E$31="","4人目",'入力'!$E$31)&amp;"小学校 ","")&amp;IF(U$1='入力'!$E$46+12,IF('入力'!$E$31="","4人目",'入力'!$E$31)&amp;"中学校 ","")&amp;IF(U$1='入力'!$E$46+15,IF('入力'!$E$31="","4人目",'入力'!$E$31)&amp;"高校 ","")&amp;IF((U$1='入力'!$E$46+18)*('入力'!$E$40&lt;&gt;"進学しない"),IF('入力'!$E$31="","4人目",'入力'!$E$31)&amp;"大学 ",""))&amp;IF(U$1='入力'!$B$24,'入力'!$B$12&amp;"退職 ","")&amp;IF(U$1='入力'!$B$25,'入力'!$B$12&amp;"年金 ","")&amp;IF(U$1='入力'!$C$24,'入力'!$C$12&amp;"退職 ","")&amp;IF(U$1='入力'!$C$25,'入力'!$C$12&amp;"年金 ","")</f>
        <v/>
      </c>
      <c r="V116" s="6">
        <f>IF(V33&gt;0,'入力'!$A$94&amp;" ","")&amp;IF(V34&gt;0,'入力'!$A$95&amp;" ","")&amp;IF(V35&gt;0,'入力'!$A$96&amp;" ","")&amp;IF(V36&gt;0,'入力'!$A$97&amp;" ","")&amp;IF(V37&gt;0,'入力'!$A$98&amp;" ","")&amp;IF(V38&gt;0,'入力'!$A$99&amp;" ","")&amp;IF(V39&gt;0,'入力'!$A$100&amp;" ","")&amp;IF(V40&gt;0,'入力'!$A$101&amp;" ","")&amp;IF(V41&gt;0,'入力'!$A$102&amp;" ","")&amp;IF(V42&gt;0,'入力'!$A$103&amp;" ","")&amp;IF(V59&gt;0,'入力'!$A$107&amp;" ","")&amp;IF(V60&gt;0,'入力'!$A$108&amp;" ","")&amp;IF(V61&gt;0,'入力'!$A$109&amp;" ","")&amp;IF(V62&gt;0,'入力'!$A$110&amp;" ","")&amp;IF(V63&gt;0,'入力'!$A$111&amp;" ","")&amp;IF('入力'!$B$46="","",IF(V$1='入力'!$B$32,IF('入力'!$B$31="","1人目",'入力'!$B$31)&amp;"誕生 ","")&amp;IF(V$1='入力'!$B$46+6,IF('入力'!$B$31="","1人目",'入力'!$B$31)&amp;"小学校 ","")&amp;IF(V$1='入力'!$B$46+12,IF('入力'!$B$31="","1人目",'入力'!$B$31)&amp;"中学校 ","")&amp;IF(V$1='入力'!$B$46+15,IF('入力'!$B$31="","1人目",'入力'!$B$31)&amp;"高校 ","")&amp;IF((V$1='入力'!$B$46+18)*('入力'!$B$40&lt;&gt;"進学しない"),IF('入力'!$B$31="","1人目",'入力'!$B$31)&amp;"大学 ",""))&amp;IF('入力'!$C$46="","",IF(V$1='入力'!$C$32,IF('入力'!$C$31="","2人目",'入力'!$C$31)&amp;"誕生 ","")&amp;IF(V$1='入力'!$C$46+6,IF('入力'!$C$31="","2人目",'入力'!$C$31)&amp;"小学校 ","")&amp;IF(V$1='入力'!$C$46+12,IF('入力'!$C$31="","2人目",'入力'!$C$31)&amp;"中学校 ","")&amp;IF(V$1='入力'!$C$46+15,IF('入力'!$C$31="","2人目",'入力'!$C$31)&amp;"高校 ","")&amp;IF((V$1='入力'!$C$46+18)*('入力'!$C$40&lt;&gt;"進学しない"),IF('入力'!$C$31="","2人目",'入力'!$C$31)&amp;"大学 ",""))&amp;IF('入力'!$D$46="","",IF(V$1='入力'!$D$32,IF('入力'!$D$31="","3人目",'入力'!$D$31)&amp;"誕生 ","")&amp;IF(V$1='入力'!$D$46+6,IF('入力'!$D$31="","3人目",'入力'!$D$31)&amp;"小学校 ","")&amp;IF(V$1='入力'!$D$46+12,IF('入力'!$D$31="","3人目",'入力'!$D$31)&amp;"中学校 ","")&amp;IF(V$1='入力'!$D$46+15,IF('入力'!$D$31="","3人目",'入力'!$D$31)&amp;"高校 ","")&amp;IF((V$1='入力'!$D$46+18)*('入力'!$D$40&lt;&gt;"進学しない"),IF('入力'!$D$31="","3人目",'入力'!$D$31)&amp;"大学 ",""))&amp;IF('入力'!$E$46="","",IF(V$1='入力'!$E$32,IF('入力'!$E$31="","4人目",'入力'!$E$31)&amp;"誕生 ","")&amp;IF(V$1='入力'!$E$46+6,IF('入力'!$E$31="","4人目",'入力'!$E$31)&amp;"小学校 ","")&amp;IF(V$1='入力'!$E$46+12,IF('入力'!$E$31="","4人目",'入力'!$E$31)&amp;"中学校 ","")&amp;IF(V$1='入力'!$E$46+15,IF('入力'!$E$31="","4人目",'入力'!$E$31)&amp;"高校 ","")&amp;IF((V$1='入力'!$E$46+18)*('入力'!$E$40&lt;&gt;"進学しない"),IF('入力'!$E$31="","4人目",'入力'!$E$31)&amp;"大学 ",""))&amp;IF(V$1='入力'!$B$24,'入力'!$B$12&amp;"退職 ","")&amp;IF(V$1='入力'!$B$25,'入力'!$B$12&amp;"年金 ","")&amp;IF(V$1='入力'!$C$24,'入力'!$C$12&amp;"退職 ","")&amp;IF(V$1='入力'!$C$25,'入力'!$C$12&amp;"年金 ","")</f>
        <v/>
      </c>
      <c r="W116" s="6">
        <f>IF(W33&gt;0,'入力'!$A$94&amp;" ","")&amp;IF(W34&gt;0,'入力'!$A$95&amp;" ","")&amp;IF(W35&gt;0,'入力'!$A$96&amp;" ","")&amp;IF(W36&gt;0,'入力'!$A$97&amp;" ","")&amp;IF(W37&gt;0,'入力'!$A$98&amp;" ","")&amp;IF(W38&gt;0,'入力'!$A$99&amp;" ","")&amp;IF(W39&gt;0,'入力'!$A$100&amp;" ","")&amp;IF(W40&gt;0,'入力'!$A$101&amp;" ","")&amp;IF(W41&gt;0,'入力'!$A$102&amp;" ","")&amp;IF(W42&gt;0,'入力'!$A$103&amp;" ","")&amp;IF(W59&gt;0,'入力'!$A$107&amp;" ","")&amp;IF(W60&gt;0,'入力'!$A$108&amp;" ","")&amp;IF(W61&gt;0,'入力'!$A$109&amp;" ","")&amp;IF(W62&gt;0,'入力'!$A$110&amp;" ","")&amp;IF(W63&gt;0,'入力'!$A$111&amp;" ","")&amp;IF('入力'!$B$46="","",IF(W$1='入力'!$B$32,IF('入力'!$B$31="","1人目",'入力'!$B$31)&amp;"誕生 ","")&amp;IF(W$1='入力'!$B$46+6,IF('入力'!$B$31="","1人目",'入力'!$B$31)&amp;"小学校 ","")&amp;IF(W$1='入力'!$B$46+12,IF('入力'!$B$31="","1人目",'入力'!$B$31)&amp;"中学校 ","")&amp;IF(W$1='入力'!$B$46+15,IF('入力'!$B$31="","1人目",'入力'!$B$31)&amp;"高校 ","")&amp;IF((W$1='入力'!$B$46+18)*('入力'!$B$40&lt;&gt;"進学しない"),IF('入力'!$B$31="","1人目",'入力'!$B$31)&amp;"大学 ",""))&amp;IF('入力'!$C$46="","",IF(W$1='入力'!$C$32,IF('入力'!$C$31="","2人目",'入力'!$C$31)&amp;"誕生 ","")&amp;IF(W$1='入力'!$C$46+6,IF('入力'!$C$31="","2人目",'入力'!$C$31)&amp;"小学校 ","")&amp;IF(W$1='入力'!$C$46+12,IF('入力'!$C$31="","2人目",'入力'!$C$31)&amp;"中学校 ","")&amp;IF(W$1='入力'!$C$46+15,IF('入力'!$C$31="","2人目",'入力'!$C$31)&amp;"高校 ","")&amp;IF((W$1='入力'!$C$46+18)*('入力'!$C$40&lt;&gt;"進学しない"),IF('入力'!$C$31="","2人目",'入力'!$C$31)&amp;"大学 ",""))&amp;IF('入力'!$D$46="","",IF(W$1='入力'!$D$32,IF('入力'!$D$31="","3人目",'入力'!$D$31)&amp;"誕生 ","")&amp;IF(W$1='入力'!$D$46+6,IF('入力'!$D$31="","3人目",'入力'!$D$31)&amp;"小学校 ","")&amp;IF(W$1='入力'!$D$46+12,IF('入力'!$D$31="","3人目",'入力'!$D$31)&amp;"中学校 ","")&amp;IF(W$1='入力'!$D$46+15,IF('入力'!$D$31="","3人目",'入力'!$D$31)&amp;"高校 ","")&amp;IF((W$1='入力'!$D$46+18)*('入力'!$D$40&lt;&gt;"進学しない"),IF('入力'!$D$31="","3人目",'入力'!$D$31)&amp;"大学 ",""))&amp;IF('入力'!$E$46="","",IF(W$1='入力'!$E$32,IF('入力'!$E$31="","4人目",'入力'!$E$31)&amp;"誕生 ","")&amp;IF(W$1='入力'!$E$46+6,IF('入力'!$E$31="","4人目",'入力'!$E$31)&amp;"小学校 ","")&amp;IF(W$1='入力'!$E$46+12,IF('入力'!$E$31="","4人目",'入力'!$E$31)&amp;"中学校 ","")&amp;IF(W$1='入力'!$E$46+15,IF('入力'!$E$31="","4人目",'入力'!$E$31)&amp;"高校 ","")&amp;IF((W$1='入力'!$E$46+18)*('入力'!$E$40&lt;&gt;"進学しない"),IF('入力'!$E$31="","4人目",'入力'!$E$31)&amp;"大学 ",""))&amp;IF(W$1='入力'!$B$24,'入力'!$B$12&amp;"退職 ","")&amp;IF(W$1='入力'!$B$25,'入力'!$B$12&amp;"年金 ","")&amp;IF(W$1='入力'!$C$24,'入力'!$C$12&amp;"退職 ","")&amp;IF(W$1='入力'!$C$25,'入力'!$C$12&amp;"年金 ","")</f>
        <v/>
      </c>
      <c r="X116" s="6">
        <f>IF(X33&gt;0,'入力'!$A$94&amp;" ","")&amp;IF(X34&gt;0,'入力'!$A$95&amp;" ","")&amp;IF(X35&gt;0,'入力'!$A$96&amp;" ","")&amp;IF(X36&gt;0,'入力'!$A$97&amp;" ","")&amp;IF(X37&gt;0,'入力'!$A$98&amp;" ","")&amp;IF(X38&gt;0,'入力'!$A$99&amp;" ","")&amp;IF(X39&gt;0,'入力'!$A$100&amp;" ","")&amp;IF(X40&gt;0,'入力'!$A$101&amp;" ","")&amp;IF(X41&gt;0,'入力'!$A$102&amp;" ","")&amp;IF(X42&gt;0,'入力'!$A$103&amp;" ","")&amp;IF(X59&gt;0,'入力'!$A$107&amp;" ","")&amp;IF(X60&gt;0,'入力'!$A$108&amp;" ","")&amp;IF(X61&gt;0,'入力'!$A$109&amp;" ","")&amp;IF(X62&gt;0,'入力'!$A$110&amp;" ","")&amp;IF(X63&gt;0,'入力'!$A$111&amp;" ","")&amp;IF('入力'!$B$46="","",IF(X$1='入力'!$B$32,IF('入力'!$B$31="","1人目",'入力'!$B$31)&amp;"誕生 ","")&amp;IF(X$1='入力'!$B$46+6,IF('入力'!$B$31="","1人目",'入力'!$B$31)&amp;"小学校 ","")&amp;IF(X$1='入力'!$B$46+12,IF('入力'!$B$31="","1人目",'入力'!$B$31)&amp;"中学校 ","")&amp;IF(X$1='入力'!$B$46+15,IF('入力'!$B$31="","1人目",'入力'!$B$31)&amp;"高校 ","")&amp;IF((X$1='入力'!$B$46+18)*('入力'!$B$40&lt;&gt;"進学しない"),IF('入力'!$B$31="","1人目",'入力'!$B$31)&amp;"大学 ",""))&amp;IF('入力'!$C$46="","",IF(X$1='入力'!$C$32,IF('入力'!$C$31="","2人目",'入力'!$C$31)&amp;"誕生 ","")&amp;IF(X$1='入力'!$C$46+6,IF('入力'!$C$31="","2人目",'入力'!$C$31)&amp;"小学校 ","")&amp;IF(X$1='入力'!$C$46+12,IF('入力'!$C$31="","2人目",'入力'!$C$31)&amp;"中学校 ","")&amp;IF(X$1='入力'!$C$46+15,IF('入力'!$C$31="","2人目",'入力'!$C$31)&amp;"高校 ","")&amp;IF((X$1='入力'!$C$46+18)*('入力'!$C$40&lt;&gt;"進学しない"),IF('入力'!$C$31="","2人目",'入力'!$C$31)&amp;"大学 ",""))&amp;IF('入力'!$D$46="","",IF(X$1='入力'!$D$32,IF('入力'!$D$31="","3人目",'入力'!$D$31)&amp;"誕生 ","")&amp;IF(X$1='入力'!$D$46+6,IF('入力'!$D$31="","3人目",'入力'!$D$31)&amp;"小学校 ","")&amp;IF(X$1='入力'!$D$46+12,IF('入力'!$D$31="","3人目",'入力'!$D$31)&amp;"中学校 ","")&amp;IF(X$1='入力'!$D$46+15,IF('入力'!$D$31="","3人目",'入力'!$D$31)&amp;"高校 ","")&amp;IF((X$1='入力'!$D$46+18)*('入力'!$D$40&lt;&gt;"進学しない"),IF('入力'!$D$31="","3人目",'入力'!$D$31)&amp;"大学 ",""))&amp;IF('入力'!$E$46="","",IF(X$1='入力'!$E$32,IF('入力'!$E$31="","4人目",'入力'!$E$31)&amp;"誕生 ","")&amp;IF(X$1='入力'!$E$46+6,IF('入力'!$E$31="","4人目",'入力'!$E$31)&amp;"小学校 ","")&amp;IF(X$1='入力'!$E$46+12,IF('入力'!$E$31="","4人目",'入力'!$E$31)&amp;"中学校 ","")&amp;IF(X$1='入力'!$E$46+15,IF('入力'!$E$31="","4人目",'入力'!$E$31)&amp;"高校 ","")&amp;IF((X$1='入力'!$E$46+18)*('入力'!$E$40&lt;&gt;"進学しない"),IF('入力'!$E$31="","4人目",'入力'!$E$31)&amp;"大学 ",""))&amp;IF(X$1='入力'!$B$24,'入力'!$B$12&amp;"退職 ","")&amp;IF(X$1='入力'!$B$25,'入力'!$B$12&amp;"年金 ","")&amp;IF(X$1='入力'!$C$24,'入力'!$C$12&amp;"退職 ","")&amp;IF(X$1='入力'!$C$25,'入力'!$C$12&amp;"年金 ","")</f>
        <v/>
      </c>
      <c r="Y116" s="6">
        <f>IF(Y33&gt;0,'入力'!$A$94&amp;" ","")&amp;IF(Y34&gt;0,'入力'!$A$95&amp;" ","")&amp;IF(Y35&gt;0,'入力'!$A$96&amp;" ","")&amp;IF(Y36&gt;0,'入力'!$A$97&amp;" ","")&amp;IF(Y37&gt;0,'入力'!$A$98&amp;" ","")&amp;IF(Y38&gt;0,'入力'!$A$99&amp;" ","")&amp;IF(Y39&gt;0,'入力'!$A$100&amp;" ","")&amp;IF(Y40&gt;0,'入力'!$A$101&amp;" ","")&amp;IF(Y41&gt;0,'入力'!$A$102&amp;" ","")&amp;IF(Y42&gt;0,'入力'!$A$103&amp;" ","")&amp;IF(Y59&gt;0,'入力'!$A$107&amp;" ","")&amp;IF(Y60&gt;0,'入力'!$A$108&amp;" ","")&amp;IF(Y61&gt;0,'入力'!$A$109&amp;" ","")&amp;IF(Y62&gt;0,'入力'!$A$110&amp;" ","")&amp;IF(Y63&gt;0,'入力'!$A$111&amp;" ","")&amp;IF('入力'!$B$46="","",IF(Y$1='入力'!$B$32,IF('入力'!$B$31="","1人目",'入力'!$B$31)&amp;"誕生 ","")&amp;IF(Y$1='入力'!$B$46+6,IF('入力'!$B$31="","1人目",'入力'!$B$31)&amp;"小学校 ","")&amp;IF(Y$1='入力'!$B$46+12,IF('入力'!$B$31="","1人目",'入力'!$B$31)&amp;"中学校 ","")&amp;IF(Y$1='入力'!$B$46+15,IF('入力'!$B$31="","1人目",'入力'!$B$31)&amp;"高校 ","")&amp;IF((Y$1='入力'!$B$46+18)*('入力'!$B$40&lt;&gt;"進学しない"),IF('入力'!$B$31="","1人目",'入力'!$B$31)&amp;"大学 ",""))&amp;IF('入力'!$C$46="","",IF(Y$1='入力'!$C$32,IF('入力'!$C$31="","2人目",'入力'!$C$31)&amp;"誕生 ","")&amp;IF(Y$1='入力'!$C$46+6,IF('入力'!$C$31="","2人目",'入力'!$C$31)&amp;"小学校 ","")&amp;IF(Y$1='入力'!$C$46+12,IF('入力'!$C$31="","2人目",'入力'!$C$31)&amp;"中学校 ","")&amp;IF(Y$1='入力'!$C$46+15,IF('入力'!$C$31="","2人目",'入力'!$C$31)&amp;"高校 ","")&amp;IF((Y$1='入力'!$C$46+18)*('入力'!$C$40&lt;&gt;"進学しない"),IF('入力'!$C$31="","2人目",'入力'!$C$31)&amp;"大学 ",""))&amp;IF('入力'!$D$46="","",IF(Y$1='入力'!$D$32,IF('入力'!$D$31="","3人目",'入力'!$D$31)&amp;"誕生 ","")&amp;IF(Y$1='入力'!$D$46+6,IF('入力'!$D$31="","3人目",'入力'!$D$31)&amp;"小学校 ","")&amp;IF(Y$1='入力'!$D$46+12,IF('入力'!$D$31="","3人目",'入力'!$D$31)&amp;"中学校 ","")&amp;IF(Y$1='入力'!$D$46+15,IF('入力'!$D$31="","3人目",'入力'!$D$31)&amp;"高校 ","")&amp;IF((Y$1='入力'!$D$46+18)*('入力'!$D$40&lt;&gt;"進学しない"),IF('入力'!$D$31="","3人目",'入力'!$D$31)&amp;"大学 ",""))&amp;IF('入力'!$E$46="","",IF(Y$1='入力'!$E$32,IF('入力'!$E$31="","4人目",'入力'!$E$31)&amp;"誕生 ","")&amp;IF(Y$1='入力'!$E$46+6,IF('入力'!$E$31="","4人目",'入力'!$E$31)&amp;"小学校 ","")&amp;IF(Y$1='入力'!$E$46+12,IF('入力'!$E$31="","4人目",'入力'!$E$31)&amp;"中学校 ","")&amp;IF(Y$1='入力'!$E$46+15,IF('入力'!$E$31="","4人目",'入力'!$E$31)&amp;"高校 ","")&amp;IF((Y$1='入力'!$E$46+18)*('入力'!$E$40&lt;&gt;"進学しない"),IF('入力'!$E$31="","4人目",'入力'!$E$31)&amp;"大学 ",""))&amp;IF(Y$1='入力'!$B$24,'入力'!$B$12&amp;"退職 ","")&amp;IF(Y$1='入力'!$B$25,'入力'!$B$12&amp;"年金 ","")&amp;IF(Y$1='入力'!$C$24,'入力'!$C$12&amp;"退職 ","")&amp;IF(Y$1='入力'!$C$25,'入力'!$C$12&amp;"年金 ","")</f>
        <v/>
      </c>
      <c r="Z116" s="6">
        <f>IF(Z33&gt;0,'入力'!$A$94&amp;" ","")&amp;IF(Z34&gt;0,'入力'!$A$95&amp;" ","")&amp;IF(Z35&gt;0,'入力'!$A$96&amp;" ","")&amp;IF(Z36&gt;0,'入力'!$A$97&amp;" ","")&amp;IF(Z37&gt;0,'入力'!$A$98&amp;" ","")&amp;IF(Z38&gt;0,'入力'!$A$99&amp;" ","")&amp;IF(Z39&gt;0,'入力'!$A$100&amp;" ","")&amp;IF(Z40&gt;0,'入力'!$A$101&amp;" ","")&amp;IF(Z41&gt;0,'入力'!$A$102&amp;" ","")&amp;IF(Z42&gt;0,'入力'!$A$103&amp;" ","")&amp;IF(Z59&gt;0,'入力'!$A$107&amp;" ","")&amp;IF(Z60&gt;0,'入力'!$A$108&amp;" ","")&amp;IF(Z61&gt;0,'入力'!$A$109&amp;" ","")&amp;IF(Z62&gt;0,'入力'!$A$110&amp;" ","")&amp;IF(Z63&gt;0,'入力'!$A$111&amp;" ","")&amp;IF('入力'!$B$46="","",IF(Z$1='入力'!$B$32,IF('入力'!$B$31="","1人目",'入力'!$B$31)&amp;"誕生 ","")&amp;IF(Z$1='入力'!$B$46+6,IF('入力'!$B$31="","1人目",'入力'!$B$31)&amp;"小学校 ","")&amp;IF(Z$1='入力'!$B$46+12,IF('入力'!$B$31="","1人目",'入力'!$B$31)&amp;"中学校 ","")&amp;IF(Z$1='入力'!$B$46+15,IF('入力'!$B$31="","1人目",'入力'!$B$31)&amp;"高校 ","")&amp;IF((Z$1='入力'!$B$46+18)*('入力'!$B$40&lt;&gt;"進学しない"),IF('入力'!$B$31="","1人目",'入力'!$B$31)&amp;"大学 ",""))&amp;IF('入力'!$C$46="","",IF(Z$1='入力'!$C$32,IF('入力'!$C$31="","2人目",'入力'!$C$31)&amp;"誕生 ","")&amp;IF(Z$1='入力'!$C$46+6,IF('入力'!$C$31="","2人目",'入力'!$C$31)&amp;"小学校 ","")&amp;IF(Z$1='入力'!$C$46+12,IF('入力'!$C$31="","2人目",'入力'!$C$31)&amp;"中学校 ","")&amp;IF(Z$1='入力'!$C$46+15,IF('入力'!$C$31="","2人目",'入力'!$C$31)&amp;"高校 ","")&amp;IF((Z$1='入力'!$C$46+18)*('入力'!$C$40&lt;&gt;"進学しない"),IF('入力'!$C$31="","2人目",'入力'!$C$31)&amp;"大学 ",""))&amp;IF('入力'!$D$46="","",IF(Z$1='入力'!$D$32,IF('入力'!$D$31="","3人目",'入力'!$D$31)&amp;"誕生 ","")&amp;IF(Z$1='入力'!$D$46+6,IF('入力'!$D$31="","3人目",'入力'!$D$31)&amp;"小学校 ","")&amp;IF(Z$1='入力'!$D$46+12,IF('入力'!$D$31="","3人目",'入力'!$D$31)&amp;"中学校 ","")&amp;IF(Z$1='入力'!$D$46+15,IF('入力'!$D$31="","3人目",'入力'!$D$31)&amp;"高校 ","")&amp;IF((Z$1='入力'!$D$46+18)*('入力'!$D$40&lt;&gt;"進学しない"),IF('入力'!$D$31="","3人目",'入力'!$D$31)&amp;"大学 ",""))&amp;IF('入力'!$E$46="","",IF(Z$1='入力'!$E$32,IF('入力'!$E$31="","4人目",'入力'!$E$31)&amp;"誕生 ","")&amp;IF(Z$1='入力'!$E$46+6,IF('入力'!$E$31="","4人目",'入力'!$E$31)&amp;"小学校 ","")&amp;IF(Z$1='入力'!$E$46+12,IF('入力'!$E$31="","4人目",'入力'!$E$31)&amp;"中学校 ","")&amp;IF(Z$1='入力'!$E$46+15,IF('入力'!$E$31="","4人目",'入力'!$E$31)&amp;"高校 ","")&amp;IF((Z$1='入力'!$E$46+18)*('入力'!$E$40&lt;&gt;"進学しない"),IF('入力'!$E$31="","4人目",'入力'!$E$31)&amp;"大学 ",""))&amp;IF(Z$1='入力'!$B$24,'入力'!$B$12&amp;"退職 ","")&amp;IF(Z$1='入力'!$B$25,'入力'!$B$12&amp;"年金 ","")&amp;IF(Z$1='入力'!$C$24,'入力'!$C$12&amp;"退職 ","")&amp;IF(Z$1='入力'!$C$25,'入力'!$C$12&amp;"年金 ","")</f>
        <v/>
      </c>
      <c r="AA116" s="6">
        <f>IF(AA33&gt;0,'入力'!$A$94&amp;" ","")&amp;IF(AA34&gt;0,'入力'!$A$95&amp;" ","")&amp;IF(AA35&gt;0,'入力'!$A$96&amp;" ","")&amp;IF(AA36&gt;0,'入力'!$A$97&amp;" ","")&amp;IF(AA37&gt;0,'入力'!$A$98&amp;" ","")&amp;IF(AA38&gt;0,'入力'!$A$99&amp;" ","")&amp;IF(AA39&gt;0,'入力'!$A$100&amp;" ","")&amp;IF(AA40&gt;0,'入力'!$A$101&amp;" ","")&amp;IF(AA41&gt;0,'入力'!$A$102&amp;" ","")&amp;IF(AA42&gt;0,'入力'!$A$103&amp;" ","")&amp;IF(AA59&gt;0,'入力'!$A$107&amp;" ","")&amp;IF(AA60&gt;0,'入力'!$A$108&amp;" ","")&amp;IF(AA61&gt;0,'入力'!$A$109&amp;" ","")&amp;IF(AA62&gt;0,'入力'!$A$110&amp;" ","")&amp;IF(AA63&gt;0,'入力'!$A$111&amp;" ","")&amp;IF('入力'!$B$46="","",IF(AA$1='入力'!$B$32,IF('入力'!$B$31="","1人目",'入力'!$B$31)&amp;"誕生 ","")&amp;IF(AA$1='入力'!$B$46+6,IF('入力'!$B$31="","1人目",'入力'!$B$31)&amp;"小学校 ","")&amp;IF(AA$1='入力'!$B$46+12,IF('入力'!$B$31="","1人目",'入力'!$B$31)&amp;"中学校 ","")&amp;IF(AA$1='入力'!$B$46+15,IF('入力'!$B$31="","1人目",'入力'!$B$31)&amp;"高校 ","")&amp;IF((AA$1='入力'!$B$46+18)*('入力'!$B$40&lt;&gt;"進学しない"),IF('入力'!$B$31="","1人目",'入力'!$B$31)&amp;"大学 ",""))&amp;IF('入力'!$C$46="","",IF(AA$1='入力'!$C$32,IF('入力'!$C$31="","2人目",'入力'!$C$31)&amp;"誕生 ","")&amp;IF(AA$1='入力'!$C$46+6,IF('入力'!$C$31="","2人目",'入力'!$C$31)&amp;"小学校 ","")&amp;IF(AA$1='入力'!$C$46+12,IF('入力'!$C$31="","2人目",'入力'!$C$31)&amp;"中学校 ","")&amp;IF(AA$1='入力'!$C$46+15,IF('入力'!$C$31="","2人目",'入力'!$C$31)&amp;"高校 ","")&amp;IF((AA$1='入力'!$C$46+18)*('入力'!$C$40&lt;&gt;"進学しない"),IF('入力'!$C$31="","2人目",'入力'!$C$31)&amp;"大学 ",""))&amp;IF('入力'!$D$46="","",IF(AA$1='入力'!$D$32,IF('入力'!$D$31="","3人目",'入力'!$D$31)&amp;"誕生 ","")&amp;IF(AA$1='入力'!$D$46+6,IF('入力'!$D$31="","3人目",'入力'!$D$31)&amp;"小学校 ","")&amp;IF(AA$1='入力'!$D$46+12,IF('入力'!$D$31="","3人目",'入力'!$D$31)&amp;"中学校 ","")&amp;IF(AA$1='入力'!$D$46+15,IF('入力'!$D$31="","3人目",'入力'!$D$31)&amp;"高校 ","")&amp;IF((AA$1='入力'!$D$46+18)*('入力'!$D$40&lt;&gt;"進学しない"),IF('入力'!$D$31="","3人目",'入力'!$D$31)&amp;"大学 ",""))&amp;IF('入力'!$E$46="","",IF(AA$1='入力'!$E$32,IF('入力'!$E$31="","4人目",'入力'!$E$31)&amp;"誕生 ","")&amp;IF(AA$1='入力'!$E$46+6,IF('入力'!$E$31="","4人目",'入力'!$E$31)&amp;"小学校 ","")&amp;IF(AA$1='入力'!$E$46+12,IF('入力'!$E$31="","4人目",'入力'!$E$31)&amp;"中学校 ","")&amp;IF(AA$1='入力'!$E$46+15,IF('入力'!$E$31="","4人目",'入力'!$E$31)&amp;"高校 ","")&amp;IF((AA$1='入力'!$E$46+18)*('入力'!$E$40&lt;&gt;"進学しない"),IF('入力'!$E$31="","4人目",'入力'!$E$31)&amp;"大学 ",""))&amp;IF(AA$1='入力'!$B$24,'入力'!$B$12&amp;"退職 ","")&amp;IF(AA$1='入力'!$B$25,'入力'!$B$12&amp;"年金 ","")&amp;IF(AA$1='入力'!$C$24,'入力'!$C$12&amp;"退職 ","")&amp;IF(AA$1='入力'!$C$25,'入力'!$C$12&amp;"年金 ","")</f>
        <v/>
      </c>
      <c r="AB116" s="6">
        <f>IF(AB33&gt;0,'入力'!$A$94&amp;" ","")&amp;IF(AB34&gt;0,'入力'!$A$95&amp;" ","")&amp;IF(AB35&gt;0,'入力'!$A$96&amp;" ","")&amp;IF(AB36&gt;0,'入力'!$A$97&amp;" ","")&amp;IF(AB37&gt;0,'入力'!$A$98&amp;" ","")&amp;IF(AB38&gt;0,'入力'!$A$99&amp;" ","")&amp;IF(AB39&gt;0,'入力'!$A$100&amp;" ","")&amp;IF(AB40&gt;0,'入力'!$A$101&amp;" ","")&amp;IF(AB41&gt;0,'入力'!$A$102&amp;" ","")&amp;IF(AB42&gt;0,'入力'!$A$103&amp;" ","")&amp;IF(AB59&gt;0,'入力'!$A$107&amp;" ","")&amp;IF(AB60&gt;0,'入力'!$A$108&amp;" ","")&amp;IF(AB61&gt;0,'入力'!$A$109&amp;" ","")&amp;IF(AB62&gt;0,'入力'!$A$110&amp;" ","")&amp;IF(AB63&gt;0,'入力'!$A$111&amp;" ","")&amp;IF('入力'!$B$46="","",IF(AB$1='入力'!$B$32,IF('入力'!$B$31="","1人目",'入力'!$B$31)&amp;"誕生 ","")&amp;IF(AB$1='入力'!$B$46+6,IF('入力'!$B$31="","1人目",'入力'!$B$31)&amp;"小学校 ","")&amp;IF(AB$1='入力'!$B$46+12,IF('入力'!$B$31="","1人目",'入力'!$B$31)&amp;"中学校 ","")&amp;IF(AB$1='入力'!$B$46+15,IF('入力'!$B$31="","1人目",'入力'!$B$31)&amp;"高校 ","")&amp;IF((AB$1='入力'!$B$46+18)*('入力'!$B$40&lt;&gt;"進学しない"),IF('入力'!$B$31="","1人目",'入力'!$B$31)&amp;"大学 ",""))&amp;IF('入力'!$C$46="","",IF(AB$1='入力'!$C$32,IF('入力'!$C$31="","2人目",'入力'!$C$31)&amp;"誕生 ","")&amp;IF(AB$1='入力'!$C$46+6,IF('入力'!$C$31="","2人目",'入力'!$C$31)&amp;"小学校 ","")&amp;IF(AB$1='入力'!$C$46+12,IF('入力'!$C$31="","2人目",'入力'!$C$31)&amp;"中学校 ","")&amp;IF(AB$1='入力'!$C$46+15,IF('入力'!$C$31="","2人目",'入力'!$C$31)&amp;"高校 ","")&amp;IF((AB$1='入力'!$C$46+18)*('入力'!$C$40&lt;&gt;"進学しない"),IF('入力'!$C$31="","2人目",'入力'!$C$31)&amp;"大学 ",""))&amp;IF('入力'!$D$46="","",IF(AB$1='入力'!$D$32,IF('入力'!$D$31="","3人目",'入力'!$D$31)&amp;"誕生 ","")&amp;IF(AB$1='入力'!$D$46+6,IF('入力'!$D$31="","3人目",'入力'!$D$31)&amp;"小学校 ","")&amp;IF(AB$1='入力'!$D$46+12,IF('入力'!$D$31="","3人目",'入力'!$D$31)&amp;"中学校 ","")&amp;IF(AB$1='入力'!$D$46+15,IF('入力'!$D$31="","3人目",'入力'!$D$31)&amp;"高校 ","")&amp;IF((AB$1='入力'!$D$46+18)*('入力'!$D$40&lt;&gt;"進学しない"),IF('入力'!$D$31="","3人目",'入力'!$D$31)&amp;"大学 ",""))&amp;IF('入力'!$E$46="","",IF(AB$1='入力'!$E$32,IF('入力'!$E$31="","4人目",'入力'!$E$31)&amp;"誕生 ","")&amp;IF(AB$1='入力'!$E$46+6,IF('入力'!$E$31="","4人目",'入力'!$E$31)&amp;"小学校 ","")&amp;IF(AB$1='入力'!$E$46+12,IF('入力'!$E$31="","4人目",'入力'!$E$31)&amp;"中学校 ","")&amp;IF(AB$1='入力'!$E$46+15,IF('入力'!$E$31="","4人目",'入力'!$E$31)&amp;"高校 ","")&amp;IF((AB$1='入力'!$E$46+18)*('入力'!$E$40&lt;&gt;"進学しない"),IF('入力'!$E$31="","4人目",'入力'!$E$31)&amp;"大学 ",""))&amp;IF(AB$1='入力'!$B$24,'入力'!$B$12&amp;"退職 ","")&amp;IF(AB$1='入力'!$B$25,'入力'!$B$12&amp;"年金 ","")&amp;IF(AB$1='入力'!$C$24,'入力'!$C$12&amp;"退職 ","")&amp;IF(AB$1='入力'!$C$25,'入力'!$C$12&amp;"年金 ","")</f>
        <v/>
      </c>
      <c r="AC116" s="6">
        <f>IF(AC33&gt;0,'入力'!$A$94&amp;" ","")&amp;IF(AC34&gt;0,'入力'!$A$95&amp;" ","")&amp;IF(AC35&gt;0,'入力'!$A$96&amp;" ","")&amp;IF(AC36&gt;0,'入力'!$A$97&amp;" ","")&amp;IF(AC37&gt;0,'入力'!$A$98&amp;" ","")&amp;IF(AC38&gt;0,'入力'!$A$99&amp;" ","")&amp;IF(AC39&gt;0,'入力'!$A$100&amp;" ","")&amp;IF(AC40&gt;0,'入力'!$A$101&amp;" ","")&amp;IF(AC41&gt;0,'入力'!$A$102&amp;" ","")&amp;IF(AC42&gt;0,'入力'!$A$103&amp;" ","")&amp;IF(AC59&gt;0,'入力'!$A$107&amp;" ","")&amp;IF(AC60&gt;0,'入力'!$A$108&amp;" ","")&amp;IF(AC61&gt;0,'入力'!$A$109&amp;" ","")&amp;IF(AC62&gt;0,'入力'!$A$110&amp;" ","")&amp;IF(AC63&gt;0,'入力'!$A$111&amp;" ","")&amp;IF('入力'!$B$46="","",IF(AC$1='入力'!$B$32,IF('入力'!$B$31="","1人目",'入力'!$B$31)&amp;"誕生 ","")&amp;IF(AC$1='入力'!$B$46+6,IF('入力'!$B$31="","1人目",'入力'!$B$31)&amp;"小学校 ","")&amp;IF(AC$1='入力'!$B$46+12,IF('入力'!$B$31="","1人目",'入力'!$B$31)&amp;"中学校 ","")&amp;IF(AC$1='入力'!$B$46+15,IF('入力'!$B$31="","1人目",'入力'!$B$31)&amp;"高校 ","")&amp;IF((AC$1='入力'!$B$46+18)*('入力'!$B$40&lt;&gt;"進学しない"),IF('入力'!$B$31="","1人目",'入力'!$B$31)&amp;"大学 ",""))&amp;IF('入力'!$C$46="","",IF(AC$1='入力'!$C$32,IF('入力'!$C$31="","2人目",'入力'!$C$31)&amp;"誕生 ","")&amp;IF(AC$1='入力'!$C$46+6,IF('入力'!$C$31="","2人目",'入力'!$C$31)&amp;"小学校 ","")&amp;IF(AC$1='入力'!$C$46+12,IF('入力'!$C$31="","2人目",'入力'!$C$31)&amp;"中学校 ","")&amp;IF(AC$1='入力'!$C$46+15,IF('入力'!$C$31="","2人目",'入力'!$C$31)&amp;"高校 ","")&amp;IF((AC$1='入力'!$C$46+18)*('入力'!$C$40&lt;&gt;"進学しない"),IF('入力'!$C$31="","2人目",'入力'!$C$31)&amp;"大学 ",""))&amp;IF('入力'!$D$46="","",IF(AC$1='入力'!$D$32,IF('入力'!$D$31="","3人目",'入力'!$D$31)&amp;"誕生 ","")&amp;IF(AC$1='入力'!$D$46+6,IF('入力'!$D$31="","3人目",'入力'!$D$31)&amp;"小学校 ","")&amp;IF(AC$1='入力'!$D$46+12,IF('入力'!$D$31="","3人目",'入力'!$D$31)&amp;"中学校 ","")&amp;IF(AC$1='入力'!$D$46+15,IF('入力'!$D$31="","3人目",'入力'!$D$31)&amp;"高校 ","")&amp;IF((AC$1='入力'!$D$46+18)*('入力'!$D$40&lt;&gt;"進学しない"),IF('入力'!$D$31="","3人目",'入力'!$D$31)&amp;"大学 ",""))&amp;IF('入力'!$E$46="","",IF(AC$1='入力'!$E$32,IF('入力'!$E$31="","4人目",'入力'!$E$31)&amp;"誕生 ","")&amp;IF(AC$1='入力'!$E$46+6,IF('入力'!$E$31="","4人目",'入力'!$E$31)&amp;"小学校 ","")&amp;IF(AC$1='入力'!$E$46+12,IF('入力'!$E$31="","4人目",'入力'!$E$31)&amp;"中学校 ","")&amp;IF(AC$1='入力'!$E$46+15,IF('入力'!$E$31="","4人目",'入力'!$E$31)&amp;"高校 ","")&amp;IF((AC$1='入力'!$E$46+18)*('入力'!$E$40&lt;&gt;"進学しない"),IF('入力'!$E$31="","4人目",'入力'!$E$31)&amp;"大学 ",""))&amp;IF(AC$1='入力'!$B$24,'入力'!$B$12&amp;"退職 ","")&amp;IF(AC$1='入力'!$B$25,'入力'!$B$12&amp;"年金 ","")&amp;IF(AC$1='入力'!$C$24,'入力'!$C$12&amp;"退職 ","")&amp;IF(AC$1='入力'!$C$25,'入力'!$C$12&amp;"年金 ","")</f>
        <v/>
      </c>
      <c r="AD116" s="6">
        <f>IF(AD33&gt;0,'入力'!$A$94&amp;" ","")&amp;IF(AD34&gt;0,'入力'!$A$95&amp;" ","")&amp;IF(AD35&gt;0,'入力'!$A$96&amp;" ","")&amp;IF(AD36&gt;0,'入力'!$A$97&amp;" ","")&amp;IF(AD37&gt;0,'入力'!$A$98&amp;" ","")&amp;IF(AD38&gt;0,'入力'!$A$99&amp;" ","")&amp;IF(AD39&gt;0,'入力'!$A$100&amp;" ","")&amp;IF(AD40&gt;0,'入力'!$A$101&amp;" ","")&amp;IF(AD41&gt;0,'入力'!$A$102&amp;" ","")&amp;IF(AD42&gt;0,'入力'!$A$103&amp;" ","")&amp;IF(AD59&gt;0,'入力'!$A$107&amp;" ","")&amp;IF(AD60&gt;0,'入力'!$A$108&amp;" ","")&amp;IF(AD61&gt;0,'入力'!$A$109&amp;" ","")&amp;IF(AD62&gt;0,'入力'!$A$110&amp;" ","")&amp;IF(AD63&gt;0,'入力'!$A$111&amp;" ","")&amp;IF('入力'!$B$46="","",IF(AD$1='入力'!$B$32,IF('入力'!$B$31="","1人目",'入力'!$B$31)&amp;"誕生 ","")&amp;IF(AD$1='入力'!$B$46+6,IF('入力'!$B$31="","1人目",'入力'!$B$31)&amp;"小学校 ","")&amp;IF(AD$1='入力'!$B$46+12,IF('入力'!$B$31="","1人目",'入力'!$B$31)&amp;"中学校 ","")&amp;IF(AD$1='入力'!$B$46+15,IF('入力'!$B$31="","1人目",'入力'!$B$31)&amp;"高校 ","")&amp;IF((AD$1='入力'!$B$46+18)*('入力'!$B$40&lt;&gt;"進学しない"),IF('入力'!$B$31="","1人目",'入力'!$B$31)&amp;"大学 ",""))&amp;IF('入力'!$C$46="","",IF(AD$1='入力'!$C$32,IF('入力'!$C$31="","2人目",'入力'!$C$31)&amp;"誕生 ","")&amp;IF(AD$1='入力'!$C$46+6,IF('入力'!$C$31="","2人目",'入力'!$C$31)&amp;"小学校 ","")&amp;IF(AD$1='入力'!$C$46+12,IF('入力'!$C$31="","2人目",'入力'!$C$31)&amp;"中学校 ","")&amp;IF(AD$1='入力'!$C$46+15,IF('入力'!$C$31="","2人目",'入力'!$C$31)&amp;"高校 ","")&amp;IF((AD$1='入力'!$C$46+18)*('入力'!$C$40&lt;&gt;"進学しない"),IF('入力'!$C$31="","2人目",'入力'!$C$31)&amp;"大学 ",""))&amp;IF('入力'!$D$46="","",IF(AD$1='入力'!$D$32,IF('入力'!$D$31="","3人目",'入力'!$D$31)&amp;"誕生 ","")&amp;IF(AD$1='入力'!$D$46+6,IF('入力'!$D$31="","3人目",'入力'!$D$31)&amp;"小学校 ","")&amp;IF(AD$1='入力'!$D$46+12,IF('入力'!$D$31="","3人目",'入力'!$D$31)&amp;"中学校 ","")&amp;IF(AD$1='入力'!$D$46+15,IF('入力'!$D$31="","3人目",'入力'!$D$31)&amp;"高校 ","")&amp;IF((AD$1='入力'!$D$46+18)*('入力'!$D$40&lt;&gt;"進学しない"),IF('入力'!$D$31="","3人目",'入力'!$D$31)&amp;"大学 ",""))&amp;IF('入力'!$E$46="","",IF(AD$1='入力'!$E$32,IF('入力'!$E$31="","4人目",'入力'!$E$31)&amp;"誕生 ","")&amp;IF(AD$1='入力'!$E$46+6,IF('入力'!$E$31="","4人目",'入力'!$E$31)&amp;"小学校 ","")&amp;IF(AD$1='入力'!$E$46+12,IF('入力'!$E$31="","4人目",'入力'!$E$31)&amp;"中学校 ","")&amp;IF(AD$1='入力'!$E$46+15,IF('入力'!$E$31="","4人目",'入力'!$E$31)&amp;"高校 ","")&amp;IF((AD$1='入力'!$E$46+18)*('入力'!$E$40&lt;&gt;"進学しない"),IF('入力'!$E$31="","4人目",'入力'!$E$31)&amp;"大学 ",""))&amp;IF(AD$1='入力'!$B$24,'入力'!$B$12&amp;"退職 ","")&amp;IF(AD$1='入力'!$B$25,'入力'!$B$12&amp;"年金 ","")&amp;IF(AD$1='入力'!$C$24,'入力'!$C$12&amp;"退職 ","")&amp;IF(AD$1='入力'!$C$25,'入力'!$C$12&amp;"年金 ","")</f>
        <v/>
      </c>
      <c r="AE116" s="6">
        <f>IF(AE33&gt;0,'入力'!$A$94&amp;" ","")&amp;IF(AE34&gt;0,'入力'!$A$95&amp;" ","")&amp;IF(AE35&gt;0,'入力'!$A$96&amp;" ","")&amp;IF(AE36&gt;0,'入力'!$A$97&amp;" ","")&amp;IF(AE37&gt;0,'入力'!$A$98&amp;" ","")&amp;IF(AE38&gt;0,'入力'!$A$99&amp;" ","")&amp;IF(AE39&gt;0,'入力'!$A$100&amp;" ","")&amp;IF(AE40&gt;0,'入力'!$A$101&amp;" ","")&amp;IF(AE41&gt;0,'入力'!$A$102&amp;" ","")&amp;IF(AE42&gt;0,'入力'!$A$103&amp;" ","")&amp;IF(AE59&gt;0,'入力'!$A$107&amp;" ","")&amp;IF(AE60&gt;0,'入力'!$A$108&amp;" ","")&amp;IF(AE61&gt;0,'入力'!$A$109&amp;" ","")&amp;IF(AE62&gt;0,'入力'!$A$110&amp;" ","")&amp;IF(AE63&gt;0,'入力'!$A$111&amp;" ","")&amp;IF('入力'!$B$46="","",IF(AE$1='入力'!$B$32,IF('入力'!$B$31="","1人目",'入力'!$B$31)&amp;"誕生 ","")&amp;IF(AE$1='入力'!$B$46+6,IF('入力'!$B$31="","1人目",'入力'!$B$31)&amp;"小学校 ","")&amp;IF(AE$1='入力'!$B$46+12,IF('入力'!$B$31="","1人目",'入力'!$B$31)&amp;"中学校 ","")&amp;IF(AE$1='入力'!$B$46+15,IF('入力'!$B$31="","1人目",'入力'!$B$31)&amp;"高校 ","")&amp;IF((AE$1='入力'!$B$46+18)*('入力'!$B$40&lt;&gt;"進学しない"),IF('入力'!$B$31="","1人目",'入力'!$B$31)&amp;"大学 ",""))&amp;IF('入力'!$C$46="","",IF(AE$1='入力'!$C$32,IF('入力'!$C$31="","2人目",'入力'!$C$31)&amp;"誕生 ","")&amp;IF(AE$1='入力'!$C$46+6,IF('入力'!$C$31="","2人目",'入力'!$C$31)&amp;"小学校 ","")&amp;IF(AE$1='入力'!$C$46+12,IF('入力'!$C$31="","2人目",'入力'!$C$31)&amp;"中学校 ","")&amp;IF(AE$1='入力'!$C$46+15,IF('入力'!$C$31="","2人目",'入力'!$C$31)&amp;"高校 ","")&amp;IF((AE$1='入力'!$C$46+18)*('入力'!$C$40&lt;&gt;"進学しない"),IF('入力'!$C$31="","2人目",'入力'!$C$31)&amp;"大学 ",""))&amp;IF('入力'!$D$46="","",IF(AE$1='入力'!$D$32,IF('入力'!$D$31="","3人目",'入力'!$D$31)&amp;"誕生 ","")&amp;IF(AE$1='入力'!$D$46+6,IF('入力'!$D$31="","3人目",'入力'!$D$31)&amp;"小学校 ","")&amp;IF(AE$1='入力'!$D$46+12,IF('入力'!$D$31="","3人目",'入力'!$D$31)&amp;"中学校 ","")&amp;IF(AE$1='入力'!$D$46+15,IF('入力'!$D$31="","3人目",'入力'!$D$31)&amp;"高校 ","")&amp;IF((AE$1='入力'!$D$46+18)*('入力'!$D$40&lt;&gt;"進学しない"),IF('入力'!$D$31="","3人目",'入力'!$D$31)&amp;"大学 ",""))&amp;IF('入力'!$E$46="","",IF(AE$1='入力'!$E$32,IF('入力'!$E$31="","4人目",'入力'!$E$31)&amp;"誕生 ","")&amp;IF(AE$1='入力'!$E$46+6,IF('入力'!$E$31="","4人目",'入力'!$E$31)&amp;"小学校 ","")&amp;IF(AE$1='入力'!$E$46+12,IF('入力'!$E$31="","4人目",'入力'!$E$31)&amp;"中学校 ","")&amp;IF(AE$1='入力'!$E$46+15,IF('入力'!$E$31="","4人目",'入力'!$E$31)&amp;"高校 ","")&amp;IF((AE$1='入力'!$E$46+18)*('入力'!$E$40&lt;&gt;"進学しない"),IF('入力'!$E$31="","4人目",'入力'!$E$31)&amp;"大学 ",""))&amp;IF(AE$1='入力'!$B$24,'入力'!$B$12&amp;"退職 ","")&amp;IF(AE$1='入力'!$B$25,'入力'!$B$12&amp;"年金 ","")&amp;IF(AE$1='入力'!$C$24,'入力'!$C$12&amp;"退職 ","")&amp;IF(AE$1='入力'!$C$25,'入力'!$C$12&amp;"年金 ","")</f>
        <v/>
      </c>
      <c r="AF116" s="6">
        <f>IF(AF33&gt;0,'入力'!$A$94&amp;" ","")&amp;IF(AF34&gt;0,'入力'!$A$95&amp;" ","")&amp;IF(AF35&gt;0,'入力'!$A$96&amp;" ","")&amp;IF(AF36&gt;0,'入力'!$A$97&amp;" ","")&amp;IF(AF37&gt;0,'入力'!$A$98&amp;" ","")&amp;IF(AF38&gt;0,'入力'!$A$99&amp;" ","")&amp;IF(AF39&gt;0,'入力'!$A$100&amp;" ","")&amp;IF(AF40&gt;0,'入力'!$A$101&amp;" ","")&amp;IF(AF41&gt;0,'入力'!$A$102&amp;" ","")&amp;IF(AF42&gt;0,'入力'!$A$103&amp;" ","")&amp;IF(AF59&gt;0,'入力'!$A$107&amp;" ","")&amp;IF(AF60&gt;0,'入力'!$A$108&amp;" ","")&amp;IF(AF61&gt;0,'入力'!$A$109&amp;" ","")&amp;IF(AF62&gt;0,'入力'!$A$110&amp;" ","")&amp;IF(AF63&gt;0,'入力'!$A$111&amp;" ","")&amp;IF('入力'!$B$46="","",IF(AF$1='入力'!$B$32,IF('入力'!$B$31="","1人目",'入力'!$B$31)&amp;"誕生 ","")&amp;IF(AF$1='入力'!$B$46+6,IF('入力'!$B$31="","1人目",'入力'!$B$31)&amp;"小学校 ","")&amp;IF(AF$1='入力'!$B$46+12,IF('入力'!$B$31="","1人目",'入力'!$B$31)&amp;"中学校 ","")&amp;IF(AF$1='入力'!$B$46+15,IF('入力'!$B$31="","1人目",'入力'!$B$31)&amp;"高校 ","")&amp;IF((AF$1='入力'!$B$46+18)*('入力'!$B$40&lt;&gt;"進学しない"),IF('入力'!$B$31="","1人目",'入力'!$B$31)&amp;"大学 ",""))&amp;IF('入力'!$C$46="","",IF(AF$1='入力'!$C$32,IF('入力'!$C$31="","2人目",'入力'!$C$31)&amp;"誕生 ","")&amp;IF(AF$1='入力'!$C$46+6,IF('入力'!$C$31="","2人目",'入力'!$C$31)&amp;"小学校 ","")&amp;IF(AF$1='入力'!$C$46+12,IF('入力'!$C$31="","2人目",'入力'!$C$31)&amp;"中学校 ","")&amp;IF(AF$1='入力'!$C$46+15,IF('入力'!$C$31="","2人目",'入力'!$C$31)&amp;"高校 ","")&amp;IF((AF$1='入力'!$C$46+18)*('入力'!$C$40&lt;&gt;"進学しない"),IF('入力'!$C$31="","2人目",'入力'!$C$31)&amp;"大学 ",""))&amp;IF('入力'!$D$46="","",IF(AF$1='入力'!$D$32,IF('入力'!$D$31="","3人目",'入力'!$D$31)&amp;"誕生 ","")&amp;IF(AF$1='入力'!$D$46+6,IF('入力'!$D$31="","3人目",'入力'!$D$31)&amp;"小学校 ","")&amp;IF(AF$1='入力'!$D$46+12,IF('入力'!$D$31="","3人目",'入力'!$D$31)&amp;"中学校 ","")&amp;IF(AF$1='入力'!$D$46+15,IF('入力'!$D$31="","3人目",'入力'!$D$31)&amp;"高校 ","")&amp;IF((AF$1='入力'!$D$46+18)*('入力'!$D$40&lt;&gt;"進学しない"),IF('入力'!$D$31="","3人目",'入力'!$D$31)&amp;"大学 ",""))&amp;IF('入力'!$E$46="","",IF(AF$1='入力'!$E$32,IF('入力'!$E$31="","4人目",'入力'!$E$31)&amp;"誕生 ","")&amp;IF(AF$1='入力'!$E$46+6,IF('入力'!$E$31="","4人目",'入力'!$E$31)&amp;"小学校 ","")&amp;IF(AF$1='入力'!$E$46+12,IF('入力'!$E$31="","4人目",'入力'!$E$31)&amp;"中学校 ","")&amp;IF(AF$1='入力'!$E$46+15,IF('入力'!$E$31="","4人目",'入力'!$E$31)&amp;"高校 ","")&amp;IF((AF$1='入力'!$E$46+18)*('入力'!$E$40&lt;&gt;"進学しない"),IF('入力'!$E$31="","4人目",'入力'!$E$31)&amp;"大学 ",""))&amp;IF(AF$1='入力'!$B$24,'入力'!$B$12&amp;"退職 ","")&amp;IF(AF$1='入力'!$B$25,'入力'!$B$12&amp;"年金 ","")&amp;IF(AF$1='入力'!$C$24,'入力'!$C$12&amp;"退職 ","")&amp;IF(AF$1='入力'!$C$25,'入力'!$C$12&amp;"年金 ","")</f>
        <v/>
      </c>
      <c r="AG116" s="6">
        <f>IF(AG33&gt;0,'入力'!$A$94&amp;" ","")&amp;IF(AG34&gt;0,'入力'!$A$95&amp;" ","")&amp;IF(AG35&gt;0,'入力'!$A$96&amp;" ","")&amp;IF(AG36&gt;0,'入力'!$A$97&amp;" ","")&amp;IF(AG37&gt;0,'入力'!$A$98&amp;" ","")&amp;IF(AG38&gt;0,'入力'!$A$99&amp;" ","")&amp;IF(AG39&gt;0,'入力'!$A$100&amp;" ","")&amp;IF(AG40&gt;0,'入力'!$A$101&amp;" ","")&amp;IF(AG41&gt;0,'入力'!$A$102&amp;" ","")&amp;IF(AG42&gt;0,'入力'!$A$103&amp;" ","")&amp;IF(AG59&gt;0,'入力'!$A$107&amp;" ","")&amp;IF(AG60&gt;0,'入力'!$A$108&amp;" ","")&amp;IF(AG61&gt;0,'入力'!$A$109&amp;" ","")&amp;IF(AG62&gt;0,'入力'!$A$110&amp;" ","")&amp;IF(AG63&gt;0,'入力'!$A$111&amp;" ","")&amp;IF('入力'!$B$46="","",IF(AG$1='入力'!$B$32,IF('入力'!$B$31="","1人目",'入力'!$B$31)&amp;"誕生 ","")&amp;IF(AG$1='入力'!$B$46+6,IF('入力'!$B$31="","1人目",'入力'!$B$31)&amp;"小学校 ","")&amp;IF(AG$1='入力'!$B$46+12,IF('入力'!$B$31="","1人目",'入力'!$B$31)&amp;"中学校 ","")&amp;IF(AG$1='入力'!$B$46+15,IF('入力'!$B$31="","1人目",'入力'!$B$31)&amp;"高校 ","")&amp;IF((AG$1='入力'!$B$46+18)*('入力'!$B$40&lt;&gt;"進学しない"),IF('入力'!$B$31="","1人目",'入力'!$B$31)&amp;"大学 ",""))&amp;IF('入力'!$C$46="","",IF(AG$1='入力'!$C$32,IF('入力'!$C$31="","2人目",'入力'!$C$31)&amp;"誕生 ","")&amp;IF(AG$1='入力'!$C$46+6,IF('入力'!$C$31="","2人目",'入力'!$C$31)&amp;"小学校 ","")&amp;IF(AG$1='入力'!$C$46+12,IF('入力'!$C$31="","2人目",'入力'!$C$31)&amp;"中学校 ","")&amp;IF(AG$1='入力'!$C$46+15,IF('入力'!$C$31="","2人目",'入力'!$C$31)&amp;"高校 ","")&amp;IF((AG$1='入力'!$C$46+18)*('入力'!$C$40&lt;&gt;"進学しない"),IF('入力'!$C$31="","2人目",'入力'!$C$31)&amp;"大学 ",""))&amp;IF('入力'!$D$46="","",IF(AG$1='入力'!$D$32,IF('入力'!$D$31="","3人目",'入力'!$D$31)&amp;"誕生 ","")&amp;IF(AG$1='入力'!$D$46+6,IF('入力'!$D$31="","3人目",'入力'!$D$31)&amp;"小学校 ","")&amp;IF(AG$1='入力'!$D$46+12,IF('入力'!$D$31="","3人目",'入力'!$D$31)&amp;"中学校 ","")&amp;IF(AG$1='入力'!$D$46+15,IF('入力'!$D$31="","3人目",'入力'!$D$31)&amp;"高校 ","")&amp;IF((AG$1='入力'!$D$46+18)*('入力'!$D$40&lt;&gt;"進学しない"),IF('入力'!$D$31="","3人目",'入力'!$D$31)&amp;"大学 ",""))&amp;IF('入力'!$E$46="","",IF(AG$1='入力'!$E$32,IF('入力'!$E$31="","4人目",'入力'!$E$31)&amp;"誕生 ","")&amp;IF(AG$1='入力'!$E$46+6,IF('入力'!$E$31="","4人目",'入力'!$E$31)&amp;"小学校 ","")&amp;IF(AG$1='入力'!$E$46+12,IF('入力'!$E$31="","4人目",'入力'!$E$31)&amp;"中学校 ","")&amp;IF(AG$1='入力'!$E$46+15,IF('入力'!$E$31="","4人目",'入力'!$E$31)&amp;"高校 ","")&amp;IF((AG$1='入力'!$E$46+18)*('入力'!$E$40&lt;&gt;"進学しない"),IF('入力'!$E$31="","4人目",'入力'!$E$31)&amp;"大学 ",""))&amp;IF(AG$1='入力'!$B$24,'入力'!$B$12&amp;"退職 ","")&amp;IF(AG$1='入力'!$B$25,'入力'!$B$12&amp;"年金 ","")&amp;IF(AG$1='入力'!$C$24,'入力'!$C$12&amp;"退職 ","")&amp;IF(AG$1='入力'!$C$25,'入力'!$C$12&amp;"年金 ","")</f>
        <v/>
      </c>
      <c r="AH116" s="6">
        <f>IF(AH33&gt;0,'入力'!$A$94&amp;" ","")&amp;IF(AH34&gt;0,'入力'!$A$95&amp;" ","")&amp;IF(AH35&gt;0,'入力'!$A$96&amp;" ","")&amp;IF(AH36&gt;0,'入力'!$A$97&amp;" ","")&amp;IF(AH37&gt;0,'入力'!$A$98&amp;" ","")&amp;IF(AH38&gt;0,'入力'!$A$99&amp;" ","")&amp;IF(AH39&gt;0,'入力'!$A$100&amp;" ","")&amp;IF(AH40&gt;0,'入力'!$A$101&amp;" ","")&amp;IF(AH41&gt;0,'入力'!$A$102&amp;" ","")&amp;IF(AH42&gt;0,'入力'!$A$103&amp;" ","")&amp;IF(AH59&gt;0,'入力'!$A$107&amp;" ","")&amp;IF(AH60&gt;0,'入力'!$A$108&amp;" ","")&amp;IF(AH61&gt;0,'入力'!$A$109&amp;" ","")&amp;IF(AH62&gt;0,'入力'!$A$110&amp;" ","")&amp;IF(AH63&gt;0,'入力'!$A$111&amp;" ","")&amp;IF('入力'!$B$46="","",IF(AH$1='入力'!$B$32,IF('入力'!$B$31="","1人目",'入力'!$B$31)&amp;"誕生 ","")&amp;IF(AH$1='入力'!$B$46+6,IF('入力'!$B$31="","1人目",'入力'!$B$31)&amp;"小学校 ","")&amp;IF(AH$1='入力'!$B$46+12,IF('入力'!$B$31="","1人目",'入力'!$B$31)&amp;"中学校 ","")&amp;IF(AH$1='入力'!$B$46+15,IF('入力'!$B$31="","1人目",'入力'!$B$31)&amp;"高校 ","")&amp;IF((AH$1='入力'!$B$46+18)*('入力'!$B$40&lt;&gt;"進学しない"),IF('入力'!$B$31="","1人目",'入力'!$B$31)&amp;"大学 ",""))&amp;IF('入力'!$C$46="","",IF(AH$1='入力'!$C$32,IF('入力'!$C$31="","2人目",'入力'!$C$31)&amp;"誕生 ","")&amp;IF(AH$1='入力'!$C$46+6,IF('入力'!$C$31="","2人目",'入力'!$C$31)&amp;"小学校 ","")&amp;IF(AH$1='入力'!$C$46+12,IF('入力'!$C$31="","2人目",'入力'!$C$31)&amp;"中学校 ","")&amp;IF(AH$1='入力'!$C$46+15,IF('入力'!$C$31="","2人目",'入力'!$C$31)&amp;"高校 ","")&amp;IF((AH$1='入力'!$C$46+18)*('入力'!$C$40&lt;&gt;"進学しない"),IF('入力'!$C$31="","2人目",'入力'!$C$31)&amp;"大学 ",""))&amp;IF('入力'!$D$46="","",IF(AH$1='入力'!$D$32,IF('入力'!$D$31="","3人目",'入力'!$D$31)&amp;"誕生 ","")&amp;IF(AH$1='入力'!$D$46+6,IF('入力'!$D$31="","3人目",'入力'!$D$31)&amp;"小学校 ","")&amp;IF(AH$1='入力'!$D$46+12,IF('入力'!$D$31="","3人目",'入力'!$D$31)&amp;"中学校 ","")&amp;IF(AH$1='入力'!$D$46+15,IF('入力'!$D$31="","3人目",'入力'!$D$31)&amp;"高校 ","")&amp;IF((AH$1='入力'!$D$46+18)*('入力'!$D$40&lt;&gt;"進学しない"),IF('入力'!$D$31="","3人目",'入力'!$D$31)&amp;"大学 ",""))&amp;IF('入力'!$E$46="","",IF(AH$1='入力'!$E$32,IF('入力'!$E$31="","4人目",'入力'!$E$31)&amp;"誕生 ","")&amp;IF(AH$1='入力'!$E$46+6,IF('入力'!$E$31="","4人目",'入力'!$E$31)&amp;"小学校 ","")&amp;IF(AH$1='入力'!$E$46+12,IF('入力'!$E$31="","4人目",'入力'!$E$31)&amp;"中学校 ","")&amp;IF(AH$1='入力'!$E$46+15,IF('入力'!$E$31="","4人目",'入力'!$E$31)&amp;"高校 ","")&amp;IF((AH$1='入力'!$E$46+18)*('入力'!$E$40&lt;&gt;"進学しない"),IF('入力'!$E$31="","4人目",'入力'!$E$31)&amp;"大学 ",""))&amp;IF(AH$1='入力'!$B$24,'入力'!$B$12&amp;"退職 ","")&amp;IF(AH$1='入力'!$B$25,'入力'!$B$12&amp;"年金 ","")&amp;IF(AH$1='入力'!$C$24,'入力'!$C$12&amp;"退職 ","")&amp;IF(AH$1='入力'!$C$25,'入力'!$C$12&amp;"年金 ","")</f>
        <v/>
      </c>
      <c r="AI116" s="6">
        <f>IF(AI33&gt;0,'入力'!$A$94&amp;" ","")&amp;IF(AI34&gt;0,'入力'!$A$95&amp;" ","")&amp;IF(AI35&gt;0,'入力'!$A$96&amp;" ","")&amp;IF(AI36&gt;0,'入力'!$A$97&amp;" ","")&amp;IF(AI37&gt;0,'入力'!$A$98&amp;" ","")&amp;IF(AI38&gt;0,'入力'!$A$99&amp;" ","")&amp;IF(AI39&gt;0,'入力'!$A$100&amp;" ","")&amp;IF(AI40&gt;0,'入力'!$A$101&amp;" ","")&amp;IF(AI41&gt;0,'入力'!$A$102&amp;" ","")&amp;IF(AI42&gt;0,'入力'!$A$103&amp;" ","")&amp;IF(AI59&gt;0,'入力'!$A$107&amp;" ","")&amp;IF(AI60&gt;0,'入力'!$A$108&amp;" ","")&amp;IF(AI61&gt;0,'入力'!$A$109&amp;" ","")&amp;IF(AI62&gt;0,'入力'!$A$110&amp;" ","")&amp;IF(AI63&gt;0,'入力'!$A$111&amp;" ","")&amp;IF('入力'!$B$46="","",IF(AI$1='入力'!$B$32,IF('入力'!$B$31="","1人目",'入力'!$B$31)&amp;"誕生 ","")&amp;IF(AI$1='入力'!$B$46+6,IF('入力'!$B$31="","1人目",'入力'!$B$31)&amp;"小学校 ","")&amp;IF(AI$1='入力'!$B$46+12,IF('入力'!$B$31="","1人目",'入力'!$B$31)&amp;"中学校 ","")&amp;IF(AI$1='入力'!$B$46+15,IF('入力'!$B$31="","1人目",'入力'!$B$31)&amp;"高校 ","")&amp;IF((AI$1='入力'!$B$46+18)*('入力'!$B$40&lt;&gt;"進学しない"),IF('入力'!$B$31="","1人目",'入力'!$B$31)&amp;"大学 ",""))&amp;IF('入力'!$C$46="","",IF(AI$1='入力'!$C$32,IF('入力'!$C$31="","2人目",'入力'!$C$31)&amp;"誕生 ","")&amp;IF(AI$1='入力'!$C$46+6,IF('入力'!$C$31="","2人目",'入力'!$C$31)&amp;"小学校 ","")&amp;IF(AI$1='入力'!$C$46+12,IF('入力'!$C$31="","2人目",'入力'!$C$31)&amp;"中学校 ","")&amp;IF(AI$1='入力'!$C$46+15,IF('入力'!$C$31="","2人目",'入力'!$C$31)&amp;"高校 ","")&amp;IF((AI$1='入力'!$C$46+18)*('入力'!$C$40&lt;&gt;"進学しない"),IF('入力'!$C$31="","2人目",'入力'!$C$31)&amp;"大学 ",""))&amp;IF('入力'!$D$46="","",IF(AI$1='入力'!$D$32,IF('入力'!$D$31="","3人目",'入力'!$D$31)&amp;"誕生 ","")&amp;IF(AI$1='入力'!$D$46+6,IF('入力'!$D$31="","3人目",'入力'!$D$31)&amp;"小学校 ","")&amp;IF(AI$1='入力'!$D$46+12,IF('入力'!$D$31="","3人目",'入力'!$D$31)&amp;"中学校 ","")&amp;IF(AI$1='入力'!$D$46+15,IF('入力'!$D$31="","3人目",'入力'!$D$31)&amp;"高校 ","")&amp;IF((AI$1='入力'!$D$46+18)*('入力'!$D$40&lt;&gt;"進学しない"),IF('入力'!$D$31="","3人目",'入力'!$D$31)&amp;"大学 ",""))&amp;IF('入力'!$E$46="","",IF(AI$1='入力'!$E$32,IF('入力'!$E$31="","4人目",'入力'!$E$31)&amp;"誕生 ","")&amp;IF(AI$1='入力'!$E$46+6,IF('入力'!$E$31="","4人目",'入力'!$E$31)&amp;"小学校 ","")&amp;IF(AI$1='入力'!$E$46+12,IF('入力'!$E$31="","4人目",'入力'!$E$31)&amp;"中学校 ","")&amp;IF(AI$1='入力'!$E$46+15,IF('入力'!$E$31="","4人目",'入力'!$E$31)&amp;"高校 ","")&amp;IF((AI$1='入力'!$E$46+18)*('入力'!$E$40&lt;&gt;"進学しない"),IF('入力'!$E$31="","4人目",'入力'!$E$31)&amp;"大学 ",""))&amp;IF(AI$1='入力'!$B$24,'入力'!$B$12&amp;"退職 ","")&amp;IF(AI$1='入力'!$B$25,'入力'!$B$12&amp;"年金 ","")&amp;IF(AI$1='入力'!$C$24,'入力'!$C$12&amp;"退職 ","")&amp;IF(AI$1='入力'!$C$25,'入力'!$C$12&amp;"年金 ","")</f>
        <v/>
      </c>
      <c r="AJ116" s="6">
        <f>IF(AJ33&gt;0,'入力'!$A$94&amp;" ","")&amp;IF(AJ34&gt;0,'入力'!$A$95&amp;" ","")&amp;IF(AJ35&gt;0,'入力'!$A$96&amp;" ","")&amp;IF(AJ36&gt;0,'入力'!$A$97&amp;" ","")&amp;IF(AJ37&gt;0,'入力'!$A$98&amp;" ","")&amp;IF(AJ38&gt;0,'入力'!$A$99&amp;" ","")&amp;IF(AJ39&gt;0,'入力'!$A$100&amp;" ","")&amp;IF(AJ40&gt;0,'入力'!$A$101&amp;" ","")&amp;IF(AJ41&gt;0,'入力'!$A$102&amp;" ","")&amp;IF(AJ42&gt;0,'入力'!$A$103&amp;" ","")&amp;IF(AJ59&gt;0,'入力'!$A$107&amp;" ","")&amp;IF(AJ60&gt;0,'入力'!$A$108&amp;" ","")&amp;IF(AJ61&gt;0,'入力'!$A$109&amp;" ","")&amp;IF(AJ62&gt;0,'入力'!$A$110&amp;" ","")&amp;IF(AJ63&gt;0,'入力'!$A$111&amp;" ","")&amp;IF('入力'!$B$46="","",IF(AJ$1='入力'!$B$32,IF('入力'!$B$31="","1人目",'入力'!$B$31)&amp;"誕生 ","")&amp;IF(AJ$1='入力'!$B$46+6,IF('入力'!$B$31="","1人目",'入力'!$B$31)&amp;"小学校 ","")&amp;IF(AJ$1='入力'!$B$46+12,IF('入力'!$B$31="","1人目",'入力'!$B$31)&amp;"中学校 ","")&amp;IF(AJ$1='入力'!$B$46+15,IF('入力'!$B$31="","1人目",'入力'!$B$31)&amp;"高校 ","")&amp;IF((AJ$1='入力'!$B$46+18)*('入力'!$B$40&lt;&gt;"進学しない"),IF('入力'!$B$31="","1人目",'入力'!$B$31)&amp;"大学 ",""))&amp;IF('入力'!$C$46="","",IF(AJ$1='入力'!$C$32,IF('入力'!$C$31="","2人目",'入力'!$C$31)&amp;"誕生 ","")&amp;IF(AJ$1='入力'!$C$46+6,IF('入力'!$C$31="","2人目",'入力'!$C$31)&amp;"小学校 ","")&amp;IF(AJ$1='入力'!$C$46+12,IF('入力'!$C$31="","2人目",'入力'!$C$31)&amp;"中学校 ","")&amp;IF(AJ$1='入力'!$C$46+15,IF('入力'!$C$31="","2人目",'入力'!$C$31)&amp;"高校 ","")&amp;IF((AJ$1='入力'!$C$46+18)*('入力'!$C$40&lt;&gt;"進学しない"),IF('入力'!$C$31="","2人目",'入力'!$C$31)&amp;"大学 ",""))&amp;IF('入力'!$D$46="","",IF(AJ$1='入力'!$D$32,IF('入力'!$D$31="","3人目",'入力'!$D$31)&amp;"誕生 ","")&amp;IF(AJ$1='入力'!$D$46+6,IF('入力'!$D$31="","3人目",'入力'!$D$31)&amp;"小学校 ","")&amp;IF(AJ$1='入力'!$D$46+12,IF('入力'!$D$31="","3人目",'入力'!$D$31)&amp;"中学校 ","")&amp;IF(AJ$1='入力'!$D$46+15,IF('入力'!$D$31="","3人目",'入力'!$D$31)&amp;"高校 ","")&amp;IF((AJ$1='入力'!$D$46+18)*('入力'!$D$40&lt;&gt;"進学しない"),IF('入力'!$D$31="","3人目",'入力'!$D$31)&amp;"大学 ",""))&amp;IF('入力'!$E$46="","",IF(AJ$1='入力'!$E$32,IF('入力'!$E$31="","4人目",'入力'!$E$31)&amp;"誕生 ","")&amp;IF(AJ$1='入力'!$E$46+6,IF('入力'!$E$31="","4人目",'入力'!$E$31)&amp;"小学校 ","")&amp;IF(AJ$1='入力'!$E$46+12,IF('入力'!$E$31="","4人目",'入力'!$E$31)&amp;"中学校 ","")&amp;IF(AJ$1='入力'!$E$46+15,IF('入力'!$E$31="","4人目",'入力'!$E$31)&amp;"高校 ","")&amp;IF((AJ$1='入力'!$E$46+18)*('入力'!$E$40&lt;&gt;"進学しない"),IF('入力'!$E$31="","4人目",'入力'!$E$31)&amp;"大学 ",""))&amp;IF(AJ$1='入力'!$B$24,'入力'!$B$12&amp;"退職 ","")&amp;IF(AJ$1='入力'!$B$25,'入力'!$B$12&amp;"年金 ","")&amp;IF(AJ$1='入力'!$C$24,'入力'!$C$12&amp;"退職 ","")&amp;IF(AJ$1='入力'!$C$25,'入力'!$C$12&amp;"年金 ","")</f>
        <v/>
      </c>
      <c r="AK116" s="6">
        <f>IF(AK33&gt;0,'入力'!$A$94&amp;" ","")&amp;IF(AK34&gt;0,'入力'!$A$95&amp;" ","")&amp;IF(AK35&gt;0,'入力'!$A$96&amp;" ","")&amp;IF(AK36&gt;0,'入力'!$A$97&amp;" ","")&amp;IF(AK37&gt;0,'入力'!$A$98&amp;" ","")&amp;IF(AK38&gt;0,'入力'!$A$99&amp;" ","")&amp;IF(AK39&gt;0,'入力'!$A$100&amp;" ","")&amp;IF(AK40&gt;0,'入力'!$A$101&amp;" ","")&amp;IF(AK41&gt;0,'入力'!$A$102&amp;" ","")&amp;IF(AK42&gt;0,'入力'!$A$103&amp;" ","")&amp;IF(AK59&gt;0,'入力'!$A$107&amp;" ","")&amp;IF(AK60&gt;0,'入力'!$A$108&amp;" ","")&amp;IF(AK61&gt;0,'入力'!$A$109&amp;" ","")&amp;IF(AK62&gt;0,'入力'!$A$110&amp;" ","")&amp;IF(AK63&gt;0,'入力'!$A$111&amp;" ","")&amp;IF('入力'!$B$46="","",IF(AK$1='入力'!$B$32,IF('入力'!$B$31="","1人目",'入力'!$B$31)&amp;"誕生 ","")&amp;IF(AK$1='入力'!$B$46+6,IF('入力'!$B$31="","1人目",'入力'!$B$31)&amp;"小学校 ","")&amp;IF(AK$1='入力'!$B$46+12,IF('入力'!$B$31="","1人目",'入力'!$B$31)&amp;"中学校 ","")&amp;IF(AK$1='入力'!$B$46+15,IF('入力'!$B$31="","1人目",'入力'!$B$31)&amp;"高校 ","")&amp;IF((AK$1='入力'!$B$46+18)*('入力'!$B$40&lt;&gt;"進学しない"),IF('入力'!$B$31="","1人目",'入力'!$B$31)&amp;"大学 ",""))&amp;IF('入力'!$C$46="","",IF(AK$1='入力'!$C$32,IF('入力'!$C$31="","2人目",'入力'!$C$31)&amp;"誕生 ","")&amp;IF(AK$1='入力'!$C$46+6,IF('入力'!$C$31="","2人目",'入力'!$C$31)&amp;"小学校 ","")&amp;IF(AK$1='入力'!$C$46+12,IF('入力'!$C$31="","2人目",'入力'!$C$31)&amp;"中学校 ","")&amp;IF(AK$1='入力'!$C$46+15,IF('入力'!$C$31="","2人目",'入力'!$C$31)&amp;"高校 ","")&amp;IF((AK$1='入力'!$C$46+18)*('入力'!$C$40&lt;&gt;"進学しない"),IF('入力'!$C$31="","2人目",'入力'!$C$31)&amp;"大学 ",""))&amp;IF('入力'!$D$46="","",IF(AK$1='入力'!$D$32,IF('入力'!$D$31="","3人目",'入力'!$D$31)&amp;"誕生 ","")&amp;IF(AK$1='入力'!$D$46+6,IF('入力'!$D$31="","3人目",'入力'!$D$31)&amp;"小学校 ","")&amp;IF(AK$1='入力'!$D$46+12,IF('入力'!$D$31="","3人目",'入力'!$D$31)&amp;"中学校 ","")&amp;IF(AK$1='入力'!$D$46+15,IF('入力'!$D$31="","3人目",'入力'!$D$31)&amp;"高校 ","")&amp;IF((AK$1='入力'!$D$46+18)*('入力'!$D$40&lt;&gt;"進学しない"),IF('入力'!$D$31="","3人目",'入力'!$D$31)&amp;"大学 ",""))&amp;IF('入力'!$E$46="","",IF(AK$1='入力'!$E$32,IF('入力'!$E$31="","4人目",'入力'!$E$31)&amp;"誕生 ","")&amp;IF(AK$1='入力'!$E$46+6,IF('入力'!$E$31="","4人目",'入力'!$E$31)&amp;"小学校 ","")&amp;IF(AK$1='入力'!$E$46+12,IF('入力'!$E$31="","4人目",'入力'!$E$31)&amp;"中学校 ","")&amp;IF(AK$1='入力'!$E$46+15,IF('入力'!$E$31="","4人目",'入力'!$E$31)&amp;"高校 ","")&amp;IF((AK$1='入力'!$E$46+18)*('入力'!$E$40&lt;&gt;"進学しない"),IF('入力'!$E$31="","4人目",'入力'!$E$31)&amp;"大学 ",""))&amp;IF(AK$1='入力'!$B$24,'入力'!$B$12&amp;"退職 ","")&amp;IF(AK$1='入力'!$B$25,'入力'!$B$12&amp;"年金 ","")&amp;IF(AK$1='入力'!$C$24,'入力'!$C$12&amp;"退職 ","")&amp;IF(AK$1='入力'!$C$25,'入力'!$C$12&amp;"年金 ","")</f>
        <v/>
      </c>
      <c r="AL116" s="6">
        <f>IF(AL33&gt;0,'入力'!$A$94&amp;" ","")&amp;IF(AL34&gt;0,'入力'!$A$95&amp;" ","")&amp;IF(AL35&gt;0,'入力'!$A$96&amp;" ","")&amp;IF(AL36&gt;0,'入力'!$A$97&amp;" ","")&amp;IF(AL37&gt;0,'入力'!$A$98&amp;" ","")&amp;IF(AL38&gt;0,'入力'!$A$99&amp;" ","")&amp;IF(AL39&gt;0,'入力'!$A$100&amp;" ","")&amp;IF(AL40&gt;0,'入力'!$A$101&amp;" ","")&amp;IF(AL41&gt;0,'入力'!$A$102&amp;" ","")&amp;IF(AL42&gt;0,'入力'!$A$103&amp;" ","")&amp;IF(AL59&gt;0,'入力'!$A$107&amp;" ","")&amp;IF(AL60&gt;0,'入力'!$A$108&amp;" ","")&amp;IF(AL61&gt;0,'入力'!$A$109&amp;" ","")&amp;IF(AL62&gt;0,'入力'!$A$110&amp;" ","")&amp;IF(AL63&gt;0,'入力'!$A$111&amp;" ","")&amp;IF('入力'!$B$46="","",IF(AL$1='入力'!$B$32,IF('入力'!$B$31="","1人目",'入力'!$B$31)&amp;"誕生 ","")&amp;IF(AL$1='入力'!$B$46+6,IF('入力'!$B$31="","1人目",'入力'!$B$31)&amp;"小学校 ","")&amp;IF(AL$1='入力'!$B$46+12,IF('入力'!$B$31="","1人目",'入力'!$B$31)&amp;"中学校 ","")&amp;IF(AL$1='入力'!$B$46+15,IF('入力'!$B$31="","1人目",'入力'!$B$31)&amp;"高校 ","")&amp;IF((AL$1='入力'!$B$46+18)*('入力'!$B$40&lt;&gt;"進学しない"),IF('入力'!$B$31="","1人目",'入力'!$B$31)&amp;"大学 ",""))&amp;IF('入力'!$C$46="","",IF(AL$1='入力'!$C$32,IF('入力'!$C$31="","2人目",'入力'!$C$31)&amp;"誕生 ","")&amp;IF(AL$1='入力'!$C$46+6,IF('入力'!$C$31="","2人目",'入力'!$C$31)&amp;"小学校 ","")&amp;IF(AL$1='入力'!$C$46+12,IF('入力'!$C$31="","2人目",'入力'!$C$31)&amp;"中学校 ","")&amp;IF(AL$1='入力'!$C$46+15,IF('入力'!$C$31="","2人目",'入力'!$C$31)&amp;"高校 ","")&amp;IF((AL$1='入力'!$C$46+18)*('入力'!$C$40&lt;&gt;"進学しない"),IF('入力'!$C$31="","2人目",'入力'!$C$31)&amp;"大学 ",""))&amp;IF('入力'!$D$46="","",IF(AL$1='入力'!$D$32,IF('入力'!$D$31="","3人目",'入力'!$D$31)&amp;"誕生 ","")&amp;IF(AL$1='入力'!$D$46+6,IF('入力'!$D$31="","3人目",'入力'!$D$31)&amp;"小学校 ","")&amp;IF(AL$1='入力'!$D$46+12,IF('入力'!$D$31="","3人目",'入力'!$D$31)&amp;"中学校 ","")&amp;IF(AL$1='入力'!$D$46+15,IF('入力'!$D$31="","3人目",'入力'!$D$31)&amp;"高校 ","")&amp;IF((AL$1='入力'!$D$46+18)*('入力'!$D$40&lt;&gt;"進学しない"),IF('入力'!$D$31="","3人目",'入力'!$D$31)&amp;"大学 ",""))&amp;IF('入力'!$E$46="","",IF(AL$1='入力'!$E$32,IF('入力'!$E$31="","4人目",'入力'!$E$31)&amp;"誕生 ","")&amp;IF(AL$1='入力'!$E$46+6,IF('入力'!$E$31="","4人目",'入力'!$E$31)&amp;"小学校 ","")&amp;IF(AL$1='入力'!$E$46+12,IF('入力'!$E$31="","4人目",'入力'!$E$31)&amp;"中学校 ","")&amp;IF(AL$1='入力'!$E$46+15,IF('入力'!$E$31="","4人目",'入力'!$E$31)&amp;"高校 ","")&amp;IF((AL$1='入力'!$E$46+18)*('入力'!$E$40&lt;&gt;"進学しない"),IF('入力'!$E$31="","4人目",'入力'!$E$31)&amp;"大学 ",""))&amp;IF(AL$1='入力'!$B$24,'入力'!$B$12&amp;"退職 ","")&amp;IF(AL$1='入力'!$B$25,'入力'!$B$12&amp;"年金 ","")&amp;IF(AL$1='入力'!$C$24,'入力'!$C$12&amp;"退職 ","")&amp;IF(AL$1='入力'!$C$25,'入力'!$C$12&amp;"年金 ","")</f>
        <v/>
      </c>
      <c r="AM116" s="6">
        <f>IF(AM33&gt;0,'入力'!$A$94&amp;" ","")&amp;IF(AM34&gt;0,'入力'!$A$95&amp;" ","")&amp;IF(AM35&gt;0,'入力'!$A$96&amp;" ","")&amp;IF(AM36&gt;0,'入力'!$A$97&amp;" ","")&amp;IF(AM37&gt;0,'入力'!$A$98&amp;" ","")&amp;IF(AM38&gt;0,'入力'!$A$99&amp;" ","")&amp;IF(AM39&gt;0,'入力'!$A$100&amp;" ","")&amp;IF(AM40&gt;0,'入力'!$A$101&amp;" ","")&amp;IF(AM41&gt;0,'入力'!$A$102&amp;" ","")&amp;IF(AM42&gt;0,'入力'!$A$103&amp;" ","")&amp;IF(AM59&gt;0,'入力'!$A$107&amp;" ","")&amp;IF(AM60&gt;0,'入力'!$A$108&amp;" ","")&amp;IF(AM61&gt;0,'入力'!$A$109&amp;" ","")&amp;IF(AM62&gt;0,'入力'!$A$110&amp;" ","")&amp;IF(AM63&gt;0,'入力'!$A$111&amp;" ","")&amp;IF('入力'!$B$46="","",IF(AM$1='入力'!$B$32,IF('入力'!$B$31="","1人目",'入力'!$B$31)&amp;"誕生 ","")&amp;IF(AM$1='入力'!$B$46+6,IF('入力'!$B$31="","1人目",'入力'!$B$31)&amp;"小学校 ","")&amp;IF(AM$1='入力'!$B$46+12,IF('入力'!$B$31="","1人目",'入力'!$B$31)&amp;"中学校 ","")&amp;IF(AM$1='入力'!$B$46+15,IF('入力'!$B$31="","1人目",'入力'!$B$31)&amp;"高校 ","")&amp;IF((AM$1='入力'!$B$46+18)*('入力'!$B$40&lt;&gt;"進学しない"),IF('入力'!$B$31="","1人目",'入力'!$B$31)&amp;"大学 ",""))&amp;IF('入力'!$C$46="","",IF(AM$1='入力'!$C$32,IF('入力'!$C$31="","2人目",'入力'!$C$31)&amp;"誕生 ","")&amp;IF(AM$1='入力'!$C$46+6,IF('入力'!$C$31="","2人目",'入力'!$C$31)&amp;"小学校 ","")&amp;IF(AM$1='入力'!$C$46+12,IF('入力'!$C$31="","2人目",'入力'!$C$31)&amp;"中学校 ","")&amp;IF(AM$1='入力'!$C$46+15,IF('入力'!$C$31="","2人目",'入力'!$C$31)&amp;"高校 ","")&amp;IF((AM$1='入力'!$C$46+18)*('入力'!$C$40&lt;&gt;"進学しない"),IF('入力'!$C$31="","2人目",'入力'!$C$31)&amp;"大学 ",""))&amp;IF('入力'!$D$46="","",IF(AM$1='入力'!$D$32,IF('入力'!$D$31="","3人目",'入力'!$D$31)&amp;"誕生 ","")&amp;IF(AM$1='入力'!$D$46+6,IF('入力'!$D$31="","3人目",'入力'!$D$31)&amp;"小学校 ","")&amp;IF(AM$1='入力'!$D$46+12,IF('入力'!$D$31="","3人目",'入力'!$D$31)&amp;"中学校 ","")&amp;IF(AM$1='入力'!$D$46+15,IF('入力'!$D$31="","3人目",'入力'!$D$31)&amp;"高校 ","")&amp;IF((AM$1='入力'!$D$46+18)*('入力'!$D$40&lt;&gt;"進学しない"),IF('入力'!$D$31="","3人目",'入力'!$D$31)&amp;"大学 ",""))&amp;IF('入力'!$E$46="","",IF(AM$1='入力'!$E$32,IF('入力'!$E$31="","4人目",'入力'!$E$31)&amp;"誕生 ","")&amp;IF(AM$1='入力'!$E$46+6,IF('入力'!$E$31="","4人目",'入力'!$E$31)&amp;"小学校 ","")&amp;IF(AM$1='入力'!$E$46+12,IF('入力'!$E$31="","4人目",'入力'!$E$31)&amp;"中学校 ","")&amp;IF(AM$1='入力'!$E$46+15,IF('入力'!$E$31="","4人目",'入力'!$E$31)&amp;"高校 ","")&amp;IF((AM$1='入力'!$E$46+18)*('入力'!$E$40&lt;&gt;"進学しない"),IF('入力'!$E$31="","4人目",'入力'!$E$31)&amp;"大学 ",""))&amp;IF(AM$1='入力'!$B$24,'入力'!$B$12&amp;"退職 ","")&amp;IF(AM$1='入力'!$B$25,'入力'!$B$12&amp;"年金 ","")&amp;IF(AM$1='入力'!$C$24,'入力'!$C$12&amp;"退職 ","")&amp;IF(AM$1='入力'!$C$25,'入力'!$C$12&amp;"年金 ","")</f>
        <v/>
      </c>
      <c r="AN116" s="6">
        <f>IF(AN33&gt;0,'入力'!$A$94&amp;" ","")&amp;IF(AN34&gt;0,'入力'!$A$95&amp;" ","")&amp;IF(AN35&gt;0,'入力'!$A$96&amp;" ","")&amp;IF(AN36&gt;0,'入力'!$A$97&amp;" ","")&amp;IF(AN37&gt;0,'入力'!$A$98&amp;" ","")&amp;IF(AN38&gt;0,'入力'!$A$99&amp;" ","")&amp;IF(AN39&gt;0,'入力'!$A$100&amp;" ","")&amp;IF(AN40&gt;0,'入力'!$A$101&amp;" ","")&amp;IF(AN41&gt;0,'入力'!$A$102&amp;" ","")&amp;IF(AN42&gt;0,'入力'!$A$103&amp;" ","")&amp;IF(AN59&gt;0,'入力'!$A$107&amp;" ","")&amp;IF(AN60&gt;0,'入力'!$A$108&amp;" ","")&amp;IF(AN61&gt;0,'入力'!$A$109&amp;" ","")&amp;IF(AN62&gt;0,'入力'!$A$110&amp;" ","")&amp;IF(AN63&gt;0,'入力'!$A$111&amp;" ","")&amp;IF('入力'!$B$46="","",IF(AN$1='入力'!$B$32,IF('入力'!$B$31="","1人目",'入力'!$B$31)&amp;"誕生 ","")&amp;IF(AN$1='入力'!$B$46+6,IF('入力'!$B$31="","1人目",'入力'!$B$31)&amp;"小学校 ","")&amp;IF(AN$1='入力'!$B$46+12,IF('入力'!$B$31="","1人目",'入力'!$B$31)&amp;"中学校 ","")&amp;IF(AN$1='入力'!$B$46+15,IF('入力'!$B$31="","1人目",'入力'!$B$31)&amp;"高校 ","")&amp;IF((AN$1='入力'!$B$46+18)*('入力'!$B$40&lt;&gt;"進学しない"),IF('入力'!$B$31="","1人目",'入力'!$B$31)&amp;"大学 ",""))&amp;IF('入力'!$C$46="","",IF(AN$1='入力'!$C$32,IF('入力'!$C$31="","2人目",'入力'!$C$31)&amp;"誕生 ","")&amp;IF(AN$1='入力'!$C$46+6,IF('入力'!$C$31="","2人目",'入力'!$C$31)&amp;"小学校 ","")&amp;IF(AN$1='入力'!$C$46+12,IF('入力'!$C$31="","2人目",'入力'!$C$31)&amp;"中学校 ","")&amp;IF(AN$1='入力'!$C$46+15,IF('入力'!$C$31="","2人目",'入力'!$C$31)&amp;"高校 ","")&amp;IF((AN$1='入力'!$C$46+18)*('入力'!$C$40&lt;&gt;"進学しない"),IF('入力'!$C$31="","2人目",'入力'!$C$31)&amp;"大学 ",""))&amp;IF('入力'!$D$46="","",IF(AN$1='入力'!$D$32,IF('入力'!$D$31="","3人目",'入力'!$D$31)&amp;"誕生 ","")&amp;IF(AN$1='入力'!$D$46+6,IF('入力'!$D$31="","3人目",'入力'!$D$31)&amp;"小学校 ","")&amp;IF(AN$1='入力'!$D$46+12,IF('入力'!$D$31="","3人目",'入力'!$D$31)&amp;"中学校 ","")&amp;IF(AN$1='入力'!$D$46+15,IF('入力'!$D$31="","3人目",'入力'!$D$31)&amp;"高校 ","")&amp;IF((AN$1='入力'!$D$46+18)*('入力'!$D$40&lt;&gt;"進学しない"),IF('入力'!$D$31="","3人目",'入力'!$D$31)&amp;"大学 ",""))&amp;IF('入力'!$E$46="","",IF(AN$1='入力'!$E$32,IF('入力'!$E$31="","4人目",'入力'!$E$31)&amp;"誕生 ","")&amp;IF(AN$1='入力'!$E$46+6,IF('入力'!$E$31="","4人目",'入力'!$E$31)&amp;"小学校 ","")&amp;IF(AN$1='入力'!$E$46+12,IF('入力'!$E$31="","4人目",'入力'!$E$31)&amp;"中学校 ","")&amp;IF(AN$1='入力'!$E$46+15,IF('入力'!$E$31="","4人目",'入力'!$E$31)&amp;"高校 ","")&amp;IF((AN$1='入力'!$E$46+18)*('入力'!$E$40&lt;&gt;"進学しない"),IF('入力'!$E$31="","4人目",'入力'!$E$31)&amp;"大学 ",""))&amp;IF(AN$1='入力'!$B$24,'入力'!$B$12&amp;"退職 ","")&amp;IF(AN$1='入力'!$B$25,'入力'!$B$12&amp;"年金 ","")&amp;IF(AN$1='入力'!$C$24,'入力'!$C$12&amp;"退職 ","")&amp;IF(AN$1='入力'!$C$25,'入力'!$C$12&amp;"年金 ","")</f>
        <v/>
      </c>
      <c r="AO116" s="6">
        <f>IF(AO33&gt;0,'入力'!$A$94&amp;" ","")&amp;IF(AO34&gt;0,'入力'!$A$95&amp;" ","")&amp;IF(AO35&gt;0,'入力'!$A$96&amp;" ","")&amp;IF(AO36&gt;0,'入力'!$A$97&amp;" ","")&amp;IF(AO37&gt;0,'入力'!$A$98&amp;" ","")&amp;IF(AO38&gt;0,'入力'!$A$99&amp;" ","")&amp;IF(AO39&gt;0,'入力'!$A$100&amp;" ","")&amp;IF(AO40&gt;0,'入力'!$A$101&amp;" ","")&amp;IF(AO41&gt;0,'入力'!$A$102&amp;" ","")&amp;IF(AO42&gt;0,'入力'!$A$103&amp;" ","")&amp;IF(AO59&gt;0,'入力'!$A$107&amp;" ","")&amp;IF(AO60&gt;0,'入力'!$A$108&amp;" ","")&amp;IF(AO61&gt;0,'入力'!$A$109&amp;" ","")&amp;IF(AO62&gt;0,'入力'!$A$110&amp;" ","")&amp;IF(AO63&gt;0,'入力'!$A$111&amp;" ","")&amp;IF('入力'!$B$46="","",IF(AO$1='入力'!$B$32,IF('入力'!$B$31="","1人目",'入力'!$B$31)&amp;"誕生 ","")&amp;IF(AO$1='入力'!$B$46+6,IF('入力'!$B$31="","1人目",'入力'!$B$31)&amp;"小学校 ","")&amp;IF(AO$1='入力'!$B$46+12,IF('入力'!$B$31="","1人目",'入力'!$B$31)&amp;"中学校 ","")&amp;IF(AO$1='入力'!$B$46+15,IF('入力'!$B$31="","1人目",'入力'!$B$31)&amp;"高校 ","")&amp;IF((AO$1='入力'!$B$46+18)*('入力'!$B$40&lt;&gt;"進学しない"),IF('入力'!$B$31="","1人目",'入力'!$B$31)&amp;"大学 ",""))&amp;IF('入力'!$C$46="","",IF(AO$1='入力'!$C$32,IF('入力'!$C$31="","2人目",'入力'!$C$31)&amp;"誕生 ","")&amp;IF(AO$1='入力'!$C$46+6,IF('入力'!$C$31="","2人目",'入力'!$C$31)&amp;"小学校 ","")&amp;IF(AO$1='入力'!$C$46+12,IF('入力'!$C$31="","2人目",'入力'!$C$31)&amp;"中学校 ","")&amp;IF(AO$1='入力'!$C$46+15,IF('入力'!$C$31="","2人目",'入力'!$C$31)&amp;"高校 ","")&amp;IF((AO$1='入力'!$C$46+18)*('入力'!$C$40&lt;&gt;"進学しない"),IF('入力'!$C$31="","2人目",'入力'!$C$31)&amp;"大学 ",""))&amp;IF('入力'!$D$46="","",IF(AO$1='入力'!$D$32,IF('入力'!$D$31="","3人目",'入力'!$D$31)&amp;"誕生 ","")&amp;IF(AO$1='入力'!$D$46+6,IF('入力'!$D$31="","3人目",'入力'!$D$31)&amp;"小学校 ","")&amp;IF(AO$1='入力'!$D$46+12,IF('入力'!$D$31="","3人目",'入力'!$D$31)&amp;"中学校 ","")&amp;IF(AO$1='入力'!$D$46+15,IF('入力'!$D$31="","3人目",'入力'!$D$31)&amp;"高校 ","")&amp;IF((AO$1='入力'!$D$46+18)*('入力'!$D$40&lt;&gt;"進学しない"),IF('入力'!$D$31="","3人目",'入力'!$D$31)&amp;"大学 ",""))&amp;IF('入力'!$E$46="","",IF(AO$1='入力'!$E$32,IF('入力'!$E$31="","4人目",'入力'!$E$31)&amp;"誕生 ","")&amp;IF(AO$1='入力'!$E$46+6,IF('入力'!$E$31="","4人目",'入力'!$E$31)&amp;"小学校 ","")&amp;IF(AO$1='入力'!$E$46+12,IF('入力'!$E$31="","4人目",'入力'!$E$31)&amp;"中学校 ","")&amp;IF(AO$1='入力'!$E$46+15,IF('入力'!$E$31="","4人目",'入力'!$E$31)&amp;"高校 ","")&amp;IF((AO$1='入力'!$E$46+18)*('入力'!$E$40&lt;&gt;"進学しない"),IF('入力'!$E$31="","4人目",'入力'!$E$31)&amp;"大学 ",""))&amp;IF(AO$1='入力'!$B$24,'入力'!$B$12&amp;"退職 ","")&amp;IF(AO$1='入力'!$B$25,'入力'!$B$12&amp;"年金 ","")&amp;IF(AO$1='入力'!$C$24,'入力'!$C$12&amp;"退職 ","")&amp;IF(AO$1='入力'!$C$25,'入力'!$C$12&amp;"年金 ","")</f>
        <v/>
      </c>
      <c r="AP116" s="6">
        <f>IF(AP33&gt;0,'入力'!$A$94&amp;" ","")&amp;IF(AP34&gt;0,'入力'!$A$95&amp;" ","")&amp;IF(AP35&gt;0,'入力'!$A$96&amp;" ","")&amp;IF(AP36&gt;0,'入力'!$A$97&amp;" ","")&amp;IF(AP37&gt;0,'入力'!$A$98&amp;" ","")&amp;IF(AP38&gt;0,'入力'!$A$99&amp;" ","")&amp;IF(AP39&gt;0,'入力'!$A$100&amp;" ","")&amp;IF(AP40&gt;0,'入力'!$A$101&amp;" ","")&amp;IF(AP41&gt;0,'入力'!$A$102&amp;" ","")&amp;IF(AP42&gt;0,'入力'!$A$103&amp;" ","")&amp;IF(AP59&gt;0,'入力'!$A$107&amp;" ","")&amp;IF(AP60&gt;0,'入力'!$A$108&amp;" ","")&amp;IF(AP61&gt;0,'入力'!$A$109&amp;" ","")&amp;IF(AP62&gt;0,'入力'!$A$110&amp;" ","")&amp;IF(AP63&gt;0,'入力'!$A$111&amp;" ","")&amp;IF('入力'!$B$46="","",IF(AP$1='入力'!$B$32,IF('入力'!$B$31="","1人目",'入力'!$B$31)&amp;"誕生 ","")&amp;IF(AP$1='入力'!$B$46+6,IF('入力'!$B$31="","1人目",'入力'!$B$31)&amp;"小学校 ","")&amp;IF(AP$1='入力'!$B$46+12,IF('入力'!$B$31="","1人目",'入力'!$B$31)&amp;"中学校 ","")&amp;IF(AP$1='入力'!$B$46+15,IF('入力'!$B$31="","1人目",'入力'!$B$31)&amp;"高校 ","")&amp;IF((AP$1='入力'!$B$46+18)*('入力'!$B$40&lt;&gt;"進学しない"),IF('入力'!$B$31="","1人目",'入力'!$B$31)&amp;"大学 ",""))&amp;IF('入力'!$C$46="","",IF(AP$1='入力'!$C$32,IF('入力'!$C$31="","2人目",'入力'!$C$31)&amp;"誕生 ","")&amp;IF(AP$1='入力'!$C$46+6,IF('入力'!$C$31="","2人目",'入力'!$C$31)&amp;"小学校 ","")&amp;IF(AP$1='入力'!$C$46+12,IF('入力'!$C$31="","2人目",'入力'!$C$31)&amp;"中学校 ","")&amp;IF(AP$1='入力'!$C$46+15,IF('入力'!$C$31="","2人目",'入力'!$C$31)&amp;"高校 ","")&amp;IF((AP$1='入力'!$C$46+18)*('入力'!$C$40&lt;&gt;"進学しない"),IF('入力'!$C$31="","2人目",'入力'!$C$31)&amp;"大学 ",""))&amp;IF('入力'!$D$46="","",IF(AP$1='入力'!$D$32,IF('入力'!$D$31="","3人目",'入力'!$D$31)&amp;"誕生 ","")&amp;IF(AP$1='入力'!$D$46+6,IF('入力'!$D$31="","3人目",'入力'!$D$31)&amp;"小学校 ","")&amp;IF(AP$1='入力'!$D$46+12,IF('入力'!$D$31="","3人目",'入力'!$D$31)&amp;"中学校 ","")&amp;IF(AP$1='入力'!$D$46+15,IF('入力'!$D$31="","3人目",'入力'!$D$31)&amp;"高校 ","")&amp;IF((AP$1='入力'!$D$46+18)*('入力'!$D$40&lt;&gt;"進学しない"),IF('入力'!$D$31="","3人目",'入力'!$D$31)&amp;"大学 ",""))&amp;IF('入力'!$E$46="","",IF(AP$1='入力'!$E$32,IF('入力'!$E$31="","4人目",'入力'!$E$31)&amp;"誕生 ","")&amp;IF(AP$1='入力'!$E$46+6,IF('入力'!$E$31="","4人目",'入力'!$E$31)&amp;"小学校 ","")&amp;IF(AP$1='入力'!$E$46+12,IF('入力'!$E$31="","4人目",'入力'!$E$31)&amp;"中学校 ","")&amp;IF(AP$1='入力'!$E$46+15,IF('入力'!$E$31="","4人目",'入力'!$E$31)&amp;"高校 ","")&amp;IF((AP$1='入力'!$E$46+18)*('入力'!$E$40&lt;&gt;"進学しない"),IF('入力'!$E$31="","4人目",'入力'!$E$31)&amp;"大学 ",""))&amp;IF(AP$1='入力'!$B$24,'入力'!$B$12&amp;"退職 ","")&amp;IF(AP$1='入力'!$B$25,'入力'!$B$12&amp;"年金 ","")&amp;IF(AP$1='入力'!$C$24,'入力'!$C$12&amp;"退職 ","")&amp;IF(AP$1='入力'!$C$25,'入力'!$C$12&amp;"年金 ","")</f>
        <v/>
      </c>
      <c r="AQ116" s="6">
        <f>IF(AQ33&gt;0,'入力'!$A$94&amp;" ","")&amp;IF(AQ34&gt;0,'入力'!$A$95&amp;" ","")&amp;IF(AQ35&gt;0,'入力'!$A$96&amp;" ","")&amp;IF(AQ36&gt;0,'入力'!$A$97&amp;" ","")&amp;IF(AQ37&gt;0,'入力'!$A$98&amp;" ","")&amp;IF(AQ38&gt;0,'入力'!$A$99&amp;" ","")&amp;IF(AQ39&gt;0,'入力'!$A$100&amp;" ","")&amp;IF(AQ40&gt;0,'入力'!$A$101&amp;" ","")&amp;IF(AQ41&gt;0,'入力'!$A$102&amp;" ","")&amp;IF(AQ42&gt;0,'入力'!$A$103&amp;" ","")&amp;IF(AQ59&gt;0,'入力'!$A$107&amp;" ","")&amp;IF(AQ60&gt;0,'入力'!$A$108&amp;" ","")&amp;IF(AQ61&gt;0,'入力'!$A$109&amp;" ","")&amp;IF(AQ62&gt;0,'入力'!$A$110&amp;" ","")&amp;IF(AQ63&gt;0,'入力'!$A$111&amp;" ","")&amp;IF('入力'!$B$46="","",IF(AQ$1='入力'!$B$32,IF('入力'!$B$31="","1人目",'入力'!$B$31)&amp;"誕生 ","")&amp;IF(AQ$1='入力'!$B$46+6,IF('入力'!$B$31="","1人目",'入力'!$B$31)&amp;"小学校 ","")&amp;IF(AQ$1='入力'!$B$46+12,IF('入力'!$B$31="","1人目",'入力'!$B$31)&amp;"中学校 ","")&amp;IF(AQ$1='入力'!$B$46+15,IF('入力'!$B$31="","1人目",'入力'!$B$31)&amp;"高校 ","")&amp;IF((AQ$1='入力'!$B$46+18)*('入力'!$B$40&lt;&gt;"進学しない"),IF('入力'!$B$31="","1人目",'入力'!$B$31)&amp;"大学 ",""))&amp;IF('入力'!$C$46="","",IF(AQ$1='入力'!$C$32,IF('入力'!$C$31="","2人目",'入力'!$C$31)&amp;"誕生 ","")&amp;IF(AQ$1='入力'!$C$46+6,IF('入力'!$C$31="","2人目",'入力'!$C$31)&amp;"小学校 ","")&amp;IF(AQ$1='入力'!$C$46+12,IF('入力'!$C$31="","2人目",'入力'!$C$31)&amp;"中学校 ","")&amp;IF(AQ$1='入力'!$C$46+15,IF('入力'!$C$31="","2人目",'入力'!$C$31)&amp;"高校 ","")&amp;IF((AQ$1='入力'!$C$46+18)*('入力'!$C$40&lt;&gt;"進学しない"),IF('入力'!$C$31="","2人目",'入力'!$C$31)&amp;"大学 ",""))&amp;IF('入力'!$D$46="","",IF(AQ$1='入力'!$D$32,IF('入力'!$D$31="","3人目",'入力'!$D$31)&amp;"誕生 ","")&amp;IF(AQ$1='入力'!$D$46+6,IF('入力'!$D$31="","3人目",'入力'!$D$31)&amp;"小学校 ","")&amp;IF(AQ$1='入力'!$D$46+12,IF('入力'!$D$31="","3人目",'入力'!$D$31)&amp;"中学校 ","")&amp;IF(AQ$1='入力'!$D$46+15,IF('入力'!$D$31="","3人目",'入力'!$D$31)&amp;"高校 ","")&amp;IF((AQ$1='入力'!$D$46+18)*('入力'!$D$40&lt;&gt;"進学しない"),IF('入力'!$D$31="","3人目",'入力'!$D$31)&amp;"大学 ",""))&amp;IF('入力'!$E$46="","",IF(AQ$1='入力'!$E$32,IF('入力'!$E$31="","4人目",'入力'!$E$31)&amp;"誕生 ","")&amp;IF(AQ$1='入力'!$E$46+6,IF('入力'!$E$31="","4人目",'入力'!$E$31)&amp;"小学校 ","")&amp;IF(AQ$1='入力'!$E$46+12,IF('入力'!$E$31="","4人目",'入力'!$E$31)&amp;"中学校 ","")&amp;IF(AQ$1='入力'!$E$46+15,IF('入力'!$E$31="","4人目",'入力'!$E$31)&amp;"高校 ","")&amp;IF((AQ$1='入力'!$E$46+18)*('入力'!$E$40&lt;&gt;"進学しない"),IF('入力'!$E$31="","4人目",'入力'!$E$31)&amp;"大学 ",""))&amp;IF(AQ$1='入力'!$B$24,'入力'!$B$12&amp;"退職 ","")&amp;IF(AQ$1='入力'!$B$25,'入力'!$B$12&amp;"年金 ","")&amp;IF(AQ$1='入力'!$C$24,'入力'!$C$12&amp;"退職 ","")&amp;IF(AQ$1='入力'!$C$25,'入力'!$C$12&amp;"年金 ","")</f>
        <v/>
      </c>
      <c r="AR116" s="6">
        <f>IF(AR33&gt;0,'入力'!$A$94&amp;" ","")&amp;IF(AR34&gt;0,'入力'!$A$95&amp;" ","")&amp;IF(AR35&gt;0,'入力'!$A$96&amp;" ","")&amp;IF(AR36&gt;0,'入力'!$A$97&amp;" ","")&amp;IF(AR37&gt;0,'入力'!$A$98&amp;" ","")&amp;IF(AR38&gt;0,'入力'!$A$99&amp;" ","")&amp;IF(AR39&gt;0,'入力'!$A$100&amp;" ","")&amp;IF(AR40&gt;0,'入力'!$A$101&amp;" ","")&amp;IF(AR41&gt;0,'入力'!$A$102&amp;" ","")&amp;IF(AR42&gt;0,'入力'!$A$103&amp;" ","")&amp;IF(AR59&gt;0,'入力'!$A$107&amp;" ","")&amp;IF(AR60&gt;0,'入力'!$A$108&amp;" ","")&amp;IF(AR61&gt;0,'入力'!$A$109&amp;" ","")&amp;IF(AR62&gt;0,'入力'!$A$110&amp;" ","")&amp;IF(AR63&gt;0,'入力'!$A$111&amp;" ","")&amp;IF('入力'!$B$46="","",IF(AR$1='入力'!$B$32,IF('入力'!$B$31="","1人目",'入力'!$B$31)&amp;"誕生 ","")&amp;IF(AR$1='入力'!$B$46+6,IF('入力'!$B$31="","1人目",'入力'!$B$31)&amp;"小学校 ","")&amp;IF(AR$1='入力'!$B$46+12,IF('入力'!$B$31="","1人目",'入力'!$B$31)&amp;"中学校 ","")&amp;IF(AR$1='入力'!$B$46+15,IF('入力'!$B$31="","1人目",'入力'!$B$31)&amp;"高校 ","")&amp;IF((AR$1='入力'!$B$46+18)*('入力'!$B$40&lt;&gt;"進学しない"),IF('入力'!$B$31="","1人目",'入力'!$B$31)&amp;"大学 ",""))&amp;IF('入力'!$C$46="","",IF(AR$1='入力'!$C$32,IF('入力'!$C$31="","2人目",'入力'!$C$31)&amp;"誕生 ","")&amp;IF(AR$1='入力'!$C$46+6,IF('入力'!$C$31="","2人目",'入力'!$C$31)&amp;"小学校 ","")&amp;IF(AR$1='入力'!$C$46+12,IF('入力'!$C$31="","2人目",'入力'!$C$31)&amp;"中学校 ","")&amp;IF(AR$1='入力'!$C$46+15,IF('入力'!$C$31="","2人目",'入力'!$C$31)&amp;"高校 ","")&amp;IF((AR$1='入力'!$C$46+18)*('入力'!$C$40&lt;&gt;"進学しない"),IF('入力'!$C$31="","2人目",'入力'!$C$31)&amp;"大学 ",""))&amp;IF('入力'!$D$46="","",IF(AR$1='入力'!$D$32,IF('入力'!$D$31="","3人目",'入力'!$D$31)&amp;"誕生 ","")&amp;IF(AR$1='入力'!$D$46+6,IF('入力'!$D$31="","3人目",'入力'!$D$31)&amp;"小学校 ","")&amp;IF(AR$1='入力'!$D$46+12,IF('入力'!$D$31="","3人目",'入力'!$D$31)&amp;"中学校 ","")&amp;IF(AR$1='入力'!$D$46+15,IF('入力'!$D$31="","3人目",'入力'!$D$31)&amp;"高校 ","")&amp;IF((AR$1='入力'!$D$46+18)*('入力'!$D$40&lt;&gt;"進学しない"),IF('入力'!$D$31="","3人目",'入力'!$D$31)&amp;"大学 ",""))&amp;IF('入力'!$E$46="","",IF(AR$1='入力'!$E$32,IF('入力'!$E$31="","4人目",'入力'!$E$31)&amp;"誕生 ","")&amp;IF(AR$1='入力'!$E$46+6,IF('入力'!$E$31="","4人目",'入力'!$E$31)&amp;"小学校 ","")&amp;IF(AR$1='入力'!$E$46+12,IF('入力'!$E$31="","4人目",'入力'!$E$31)&amp;"中学校 ","")&amp;IF(AR$1='入力'!$E$46+15,IF('入力'!$E$31="","4人目",'入力'!$E$31)&amp;"高校 ","")&amp;IF((AR$1='入力'!$E$46+18)*('入力'!$E$40&lt;&gt;"進学しない"),IF('入力'!$E$31="","4人目",'入力'!$E$31)&amp;"大学 ",""))&amp;IF(AR$1='入力'!$B$24,'入力'!$B$12&amp;"退職 ","")&amp;IF(AR$1='入力'!$B$25,'入力'!$B$12&amp;"年金 ","")&amp;IF(AR$1='入力'!$C$24,'入力'!$C$12&amp;"退職 ","")&amp;IF(AR$1='入力'!$C$25,'入力'!$C$12&amp;"年金 ","")</f>
        <v/>
      </c>
      <c r="AS116" s="6">
        <f>IF(AS33&gt;0,'入力'!$A$94&amp;" ","")&amp;IF(AS34&gt;0,'入力'!$A$95&amp;" ","")&amp;IF(AS35&gt;0,'入力'!$A$96&amp;" ","")&amp;IF(AS36&gt;0,'入力'!$A$97&amp;" ","")&amp;IF(AS37&gt;0,'入力'!$A$98&amp;" ","")&amp;IF(AS38&gt;0,'入力'!$A$99&amp;" ","")&amp;IF(AS39&gt;0,'入力'!$A$100&amp;" ","")&amp;IF(AS40&gt;0,'入力'!$A$101&amp;" ","")&amp;IF(AS41&gt;0,'入力'!$A$102&amp;" ","")&amp;IF(AS42&gt;0,'入力'!$A$103&amp;" ","")&amp;IF(AS59&gt;0,'入力'!$A$107&amp;" ","")&amp;IF(AS60&gt;0,'入力'!$A$108&amp;" ","")&amp;IF(AS61&gt;0,'入力'!$A$109&amp;" ","")&amp;IF(AS62&gt;0,'入力'!$A$110&amp;" ","")&amp;IF(AS63&gt;0,'入力'!$A$111&amp;" ","")&amp;IF('入力'!$B$46="","",IF(AS$1='入力'!$B$32,IF('入力'!$B$31="","1人目",'入力'!$B$31)&amp;"誕生 ","")&amp;IF(AS$1='入力'!$B$46+6,IF('入力'!$B$31="","1人目",'入力'!$B$31)&amp;"小学校 ","")&amp;IF(AS$1='入力'!$B$46+12,IF('入力'!$B$31="","1人目",'入力'!$B$31)&amp;"中学校 ","")&amp;IF(AS$1='入力'!$B$46+15,IF('入力'!$B$31="","1人目",'入力'!$B$31)&amp;"高校 ","")&amp;IF((AS$1='入力'!$B$46+18)*('入力'!$B$40&lt;&gt;"進学しない"),IF('入力'!$B$31="","1人目",'入力'!$B$31)&amp;"大学 ",""))&amp;IF('入力'!$C$46="","",IF(AS$1='入力'!$C$32,IF('入力'!$C$31="","2人目",'入力'!$C$31)&amp;"誕生 ","")&amp;IF(AS$1='入力'!$C$46+6,IF('入力'!$C$31="","2人目",'入力'!$C$31)&amp;"小学校 ","")&amp;IF(AS$1='入力'!$C$46+12,IF('入力'!$C$31="","2人目",'入力'!$C$31)&amp;"中学校 ","")&amp;IF(AS$1='入力'!$C$46+15,IF('入力'!$C$31="","2人目",'入力'!$C$31)&amp;"高校 ","")&amp;IF((AS$1='入力'!$C$46+18)*('入力'!$C$40&lt;&gt;"進学しない"),IF('入力'!$C$31="","2人目",'入力'!$C$31)&amp;"大学 ",""))&amp;IF('入力'!$D$46="","",IF(AS$1='入力'!$D$32,IF('入力'!$D$31="","3人目",'入力'!$D$31)&amp;"誕生 ","")&amp;IF(AS$1='入力'!$D$46+6,IF('入力'!$D$31="","3人目",'入力'!$D$31)&amp;"小学校 ","")&amp;IF(AS$1='入力'!$D$46+12,IF('入力'!$D$31="","3人目",'入力'!$D$31)&amp;"中学校 ","")&amp;IF(AS$1='入力'!$D$46+15,IF('入力'!$D$31="","3人目",'入力'!$D$31)&amp;"高校 ","")&amp;IF((AS$1='入力'!$D$46+18)*('入力'!$D$40&lt;&gt;"進学しない"),IF('入力'!$D$31="","3人目",'入力'!$D$31)&amp;"大学 ",""))&amp;IF('入力'!$E$46="","",IF(AS$1='入力'!$E$32,IF('入力'!$E$31="","4人目",'入力'!$E$31)&amp;"誕生 ","")&amp;IF(AS$1='入力'!$E$46+6,IF('入力'!$E$31="","4人目",'入力'!$E$31)&amp;"小学校 ","")&amp;IF(AS$1='入力'!$E$46+12,IF('入力'!$E$31="","4人目",'入力'!$E$31)&amp;"中学校 ","")&amp;IF(AS$1='入力'!$E$46+15,IF('入力'!$E$31="","4人目",'入力'!$E$31)&amp;"高校 ","")&amp;IF((AS$1='入力'!$E$46+18)*('入力'!$E$40&lt;&gt;"進学しない"),IF('入力'!$E$31="","4人目",'入力'!$E$31)&amp;"大学 ",""))&amp;IF(AS$1='入力'!$B$24,'入力'!$B$12&amp;"退職 ","")&amp;IF(AS$1='入力'!$B$25,'入力'!$B$12&amp;"年金 ","")&amp;IF(AS$1='入力'!$C$24,'入力'!$C$12&amp;"退職 ","")&amp;IF(AS$1='入力'!$C$25,'入力'!$C$12&amp;"年金 ","")</f>
        <v/>
      </c>
      <c r="AT116" s="6">
        <f>IF(AT33&gt;0,'入力'!$A$94&amp;" ","")&amp;IF(AT34&gt;0,'入力'!$A$95&amp;" ","")&amp;IF(AT35&gt;0,'入力'!$A$96&amp;" ","")&amp;IF(AT36&gt;0,'入力'!$A$97&amp;" ","")&amp;IF(AT37&gt;0,'入力'!$A$98&amp;" ","")&amp;IF(AT38&gt;0,'入力'!$A$99&amp;" ","")&amp;IF(AT39&gt;0,'入力'!$A$100&amp;" ","")&amp;IF(AT40&gt;0,'入力'!$A$101&amp;" ","")&amp;IF(AT41&gt;0,'入力'!$A$102&amp;" ","")&amp;IF(AT42&gt;0,'入力'!$A$103&amp;" ","")&amp;IF(AT59&gt;0,'入力'!$A$107&amp;" ","")&amp;IF(AT60&gt;0,'入力'!$A$108&amp;" ","")&amp;IF(AT61&gt;0,'入力'!$A$109&amp;" ","")&amp;IF(AT62&gt;0,'入力'!$A$110&amp;" ","")&amp;IF(AT63&gt;0,'入力'!$A$111&amp;" ","")&amp;IF('入力'!$B$46="","",IF(AT$1='入力'!$B$32,IF('入力'!$B$31="","1人目",'入力'!$B$31)&amp;"誕生 ","")&amp;IF(AT$1='入力'!$B$46+6,IF('入力'!$B$31="","1人目",'入力'!$B$31)&amp;"小学校 ","")&amp;IF(AT$1='入力'!$B$46+12,IF('入力'!$B$31="","1人目",'入力'!$B$31)&amp;"中学校 ","")&amp;IF(AT$1='入力'!$B$46+15,IF('入力'!$B$31="","1人目",'入力'!$B$31)&amp;"高校 ","")&amp;IF((AT$1='入力'!$B$46+18)*('入力'!$B$40&lt;&gt;"進学しない"),IF('入力'!$B$31="","1人目",'入力'!$B$31)&amp;"大学 ",""))&amp;IF('入力'!$C$46="","",IF(AT$1='入力'!$C$32,IF('入力'!$C$31="","2人目",'入力'!$C$31)&amp;"誕生 ","")&amp;IF(AT$1='入力'!$C$46+6,IF('入力'!$C$31="","2人目",'入力'!$C$31)&amp;"小学校 ","")&amp;IF(AT$1='入力'!$C$46+12,IF('入力'!$C$31="","2人目",'入力'!$C$31)&amp;"中学校 ","")&amp;IF(AT$1='入力'!$C$46+15,IF('入力'!$C$31="","2人目",'入力'!$C$31)&amp;"高校 ","")&amp;IF((AT$1='入力'!$C$46+18)*('入力'!$C$40&lt;&gt;"進学しない"),IF('入力'!$C$31="","2人目",'入力'!$C$31)&amp;"大学 ",""))&amp;IF('入力'!$D$46="","",IF(AT$1='入力'!$D$32,IF('入力'!$D$31="","3人目",'入力'!$D$31)&amp;"誕生 ","")&amp;IF(AT$1='入力'!$D$46+6,IF('入力'!$D$31="","3人目",'入力'!$D$31)&amp;"小学校 ","")&amp;IF(AT$1='入力'!$D$46+12,IF('入力'!$D$31="","3人目",'入力'!$D$31)&amp;"中学校 ","")&amp;IF(AT$1='入力'!$D$46+15,IF('入力'!$D$31="","3人目",'入力'!$D$31)&amp;"高校 ","")&amp;IF((AT$1='入力'!$D$46+18)*('入力'!$D$40&lt;&gt;"進学しない"),IF('入力'!$D$31="","3人目",'入力'!$D$31)&amp;"大学 ",""))&amp;IF('入力'!$E$46="","",IF(AT$1='入力'!$E$32,IF('入力'!$E$31="","4人目",'入力'!$E$31)&amp;"誕生 ","")&amp;IF(AT$1='入力'!$E$46+6,IF('入力'!$E$31="","4人目",'入力'!$E$31)&amp;"小学校 ","")&amp;IF(AT$1='入力'!$E$46+12,IF('入力'!$E$31="","4人目",'入力'!$E$31)&amp;"中学校 ","")&amp;IF(AT$1='入力'!$E$46+15,IF('入力'!$E$31="","4人目",'入力'!$E$31)&amp;"高校 ","")&amp;IF((AT$1='入力'!$E$46+18)*('入力'!$E$40&lt;&gt;"進学しない"),IF('入力'!$E$31="","4人目",'入力'!$E$31)&amp;"大学 ",""))&amp;IF(AT$1='入力'!$B$24,'入力'!$B$12&amp;"退職 ","")&amp;IF(AT$1='入力'!$B$25,'入力'!$B$12&amp;"年金 ","")&amp;IF(AT$1='入力'!$C$24,'入力'!$C$12&amp;"退職 ","")&amp;IF(AT$1='入力'!$C$25,'入力'!$C$12&amp;"年金 ","")</f>
        <v/>
      </c>
      <c r="AU116" s="6">
        <f>IF(AU33&gt;0,'入力'!$A$94&amp;" ","")&amp;IF(AU34&gt;0,'入力'!$A$95&amp;" ","")&amp;IF(AU35&gt;0,'入力'!$A$96&amp;" ","")&amp;IF(AU36&gt;0,'入力'!$A$97&amp;" ","")&amp;IF(AU37&gt;0,'入力'!$A$98&amp;" ","")&amp;IF(AU38&gt;0,'入力'!$A$99&amp;" ","")&amp;IF(AU39&gt;0,'入力'!$A$100&amp;" ","")&amp;IF(AU40&gt;0,'入力'!$A$101&amp;" ","")&amp;IF(AU41&gt;0,'入力'!$A$102&amp;" ","")&amp;IF(AU42&gt;0,'入力'!$A$103&amp;" ","")&amp;IF(AU59&gt;0,'入力'!$A$107&amp;" ","")&amp;IF(AU60&gt;0,'入力'!$A$108&amp;" ","")&amp;IF(AU61&gt;0,'入力'!$A$109&amp;" ","")&amp;IF(AU62&gt;0,'入力'!$A$110&amp;" ","")&amp;IF(AU63&gt;0,'入力'!$A$111&amp;" ","")&amp;IF('入力'!$B$46="","",IF(AU$1='入力'!$B$32,IF('入力'!$B$31="","1人目",'入力'!$B$31)&amp;"誕生 ","")&amp;IF(AU$1='入力'!$B$46+6,IF('入力'!$B$31="","1人目",'入力'!$B$31)&amp;"小学校 ","")&amp;IF(AU$1='入力'!$B$46+12,IF('入力'!$B$31="","1人目",'入力'!$B$31)&amp;"中学校 ","")&amp;IF(AU$1='入力'!$B$46+15,IF('入力'!$B$31="","1人目",'入力'!$B$31)&amp;"高校 ","")&amp;IF((AU$1='入力'!$B$46+18)*('入力'!$B$40&lt;&gt;"進学しない"),IF('入力'!$B$31="","1人目",'入力'!$B$31)&amp;"大学 ",""))&amp;IF('入力'!$C$46="","",IF(AU$1='入力'!$C$32,IF('入力'!$C$31="","2人目",'入力'!$C$31)&amp;"誕生 ","")&amp;IF(AU$1='入力'!$C$46+6,IF('入力'!$C$31="","2人目",'入力'!$C$31)&amp;"小学校 ","")&amp;IF(AU$1='入力'!$C$46+12,IF('入力'!$C$31="","2人目",'入力'!$C$31)&amp;"中学校 ","")&amp;IF(AU$1='入力'!$C$46+15,IF('入力'!$C$31="","2人目",'入力'!$C$31)&amp;"高校 ","")&amp;IF((AU$1='入力'!$C$46+18)*('入力'!$C$40&lt;&gt;"進学しない"),IF('入力'!$C$31="","2人目",'入力'!$C$31)&amp;"大学 ",""))&amp;IF('入力'!$D$46="","",IF(AU$1='入力'!$D$32,IF('入力'!$D$31="","3人目",'入力'!$D$31)&amp;"誕生 ","")&amp;IF(AU$1='入力'!$D$46+6,IF('入力'!$D$31="","3人目",'入力'!$D$31)&amp;"小学校 ","")&amp;IF(AU$1='入力'!$D$46+12,IF('入力'!$D$31="","3人目",'入力'!$D$31)&amp;"中学校 ","")&amp;IF(AU$1='入力'!$D$46+15,IF('入力'!$D$31="","3人目",'入力'!$D$31)&amp;"高校 ","")&amp;IF((AU$1='入力'!$D$46+18)*('入力'!$D$40&lt;&gt;"進学しない"),IF('入力'!$D$31="","3人目",'入力'!$D$31)&amp;"大学 ",""))&amp;IF('入力'!$E$46="","",IF(AU$1='入力'!$E$32,IF('入力'!$E$31="","4人目",'入力'!$E$31)&amp;"誕生 ","")&amp;IF(AU$1='入力'!$E$46+6,IF('入力'!$E$31="","4人目",'入力'!$E$31)&amp;"小学校 ","")&amp;IF(AU$1='入力'!$E$46+12,IF('入力'!$E$31="","4人目",'入力'!$E$31)&amp;"中学校 ","")&amp;IF(AU$1='入力'!$E$46+15,IF('入力'!$E$31="","4人目",'入力'!$E$31)&amp;"高校 ","")&amp;IF((AU$1='入力'!$E$46+18)*('入力'!$E$40&lt;&gt;"進学しない"),IF('入力'!$E$31="","4人目",'入力'!$E$31)&amp;"大学 ",""))&amp;IF(AU$1='入力'!$B$24,'入力'!$B$12&amp;"退職 ","")&amp;IF(AU$1='入力'!$B$25,'入力'!$B$12&amp;"年金 ","")&amp;IF(AU$1='入力'!$C$24,'入力'!$C$12&amp;"退職 ","")&amp;IF(AU$1='入力'!$C$25,'入力'!$C$12&amp;"年金 ","")</f>
        <v/>
      </c>
      <c r="AV116" s="6">
        <f>IF(AV33&gt;0,'入力'!$A$94&amp;" ","")&amp;IF(AV34&gt;0,'入力'!$A$95&amp;" ","")&amp;IF(AV35&gt;0,'入力'!$A$96&amp;" ","")&amp;IF(AV36&gt;0,'入力'!$A$97&amp;" ","")&amp;IF(AV37&gt;0,'入力'!$A$98&amp;" ","")&amp;IF(AV38&gt;0,'入力'!$A$99&amp;" ","")&amp;IF(AV39&gt;0,'入力'!$A$100&amp;" ","")&amp;IF(AV40&gt;0,'入力'!$A$101&amp;" ","")&amp;IF(AV41&gt;0,'入力'!$A$102&amp;" ","")&amp;IF(AV42&gt;0,'入力'!$A$103&amp;" ","")&amp;IF(AV59&gt;0,'入力'!$A$107&amp;" ","")&amp;IF(AV60&gt;0,'入力'!$A$108&amp;" ","")&amp;IF(AV61&gt;0,'入力'!$A$109&amp;" ","")&amp;IF(AV62&gt;0,'入力'!$A$110&amp;" ","")&amp;IF(AV63&gt;0,'入力'!$A$111&amp;" ","")&amp;IF('入力'!$B$46="","",IF(AV$1='入力'!$B$32,IF('入力'!$B$31="","1人目",'入力'!$B$31)&amp;"誕生 ","")&amp;IF(AV$1='入力'!$B$46+6,IF('入力'!$B$31="","1人目",'入力'!$B$31)&amp;"小学校 ","")&amp;IF(AV$1='入力'!$B$46+12,IF('入力'!$B$31="","1人目",'入力'!$B$31)&amp;"中学校 ","")&amp;IF(AV$1='入力'!$B$46+15,IF('入力'!$B$31="","1人目",'入力'!$B$31)&amp;"高校 ","")&amp;IF((AV$1='入力'!$B$46+18)*('入力'!$B$40&lt;&gt;"進学しない"),IF('入力'!$B$31="","1人目",'入力'!$B$31)&amp;"大学 ",""))&amp;IF('入力'!$C$46="","",IF(AV$1='入力'!$C$32,IF('入力'!$C$31="","2人目",'入力'!$C$31)&amp;"誕生 ","")&amp;IF(AV$1='入力'!$C$46+6,IF('入力'!$C$31="","2人目",'入力'!$C$31)&amp;"小学校 ","")&amp;IF(AV$1='入力'!$C$46+12,IF('入力'!$C$31="","2人目",'入力'!$C$31)&amp;"中学校 ","")&amp;IF(AV$1='入力'!$C$46+15,IF('入力'!$C$31="","2人目",'入力'!$C$31)&amp;"高校 ","")&amp;IF((AV$1='入力'!$C$46+18)*('入力'!$C$40&lt;&gt;"進学しない"),IF('入力'!$C$31="","2人目",'入力'!$C$31)&amp;"大学 ",""))&amp;IF('入力'!$D$46="","",IF(AV$1='入力'!$D$32,IF('入力'!$D$31="","3人目",'入力'!$D$31)&amp;"誕生 ","")&amp;IF(AV$1='入力'!$D$46+6,IF('入力'!$D$31="","3人目",'入力'!$D$31)&amp;"小学校 ","")&amp;IF(AV$1='入力'!$D$46+12,IF('入力'!$D$31="","3人目",'入力'!$D$31)&amp;"中学校 ","")&amp;IF(AV$1='入力'!$D$46+15,IF('入力'!$D$31="","3人目",'入力'!$D$31)&amp;"高校 ","")&amp;IF((AV$1='入力'!$D$46+18)*('入力'!$D$40&lt;&gt;"進学しない"),IF('入力'!$D$31="","3人目",'入力'!$D$31)&amp;"大学 ",""))&amp;IF('入力'!$E$46="","",IF(AV$1='入力'!$E$32,IF('入力'!$E$31="","4人目",'入力'!$E$31)&amp;"誕生 ","")&amp;IF(AV$1='入力'!$E$46+6,IF('入力'!$E$31="","4人目",'入力'!$E$31)&amp;"小学校 ","")&amp;IF(AV$1='入力'!$E$46+12,IF('入力'!$E$31="","4人目",'入力'!$E$31)&amp;"中学校 ","")&amp;IF(AV$1='入力'!$E$46+15,IF('入力'!$E$31="","4人目",'入力'!$E$31)&amp;"高校 ","")&amp;IF((AV$1='入力'!$E$46+18)*('入力'!$E$40&lt;&gt;"進学しない"),IF('入力'!$E$31="","4人目",'入力'!$E$31)&amp;"大学 ",""))&amp;IF(AV$1='入力'!$B$24,'入力'!$B$12&amp;"退職 ","")&amp;IF(AV$1='入力'!$B$25,'入力'!$B$12&amp;"年金 ","")&amp;IF(AV$1='入力'!$C$24,'入力'!$C$12&amp;"退職 ","")&amp;IF(AV$1='入力'!$C$25,'入力'!$C$12&amp;"年金 ","")</f>
        <v/>
      </c>
      <c r="AW116" s="6">
        <f>IF(AW33&gt;0,'入力'!$A$94&amp;" ","")&amp;IF(AW34&gt;0,'入力'!$A$95&amp;" ","")&amp;IF(AW35&gt;0,'入力'!$A$96&amp;" ","")&amp;IF(AW36&gt;0,'入力'!$A$97&amp;" ","")&amp;IF(AW37&gt;0,'入力'!$A$98&amp;" ","")&amp;IF(AW38&gt;0,'入力'!$A$99&amp;" ","")&amp;IF(AW39&gt;0,'入力'!$A$100&amp;" ","")&amp;IF(AW40&gt;0,'入力'!$A$101&amp;" ","")&amp;IF(AW41&gt;0,'入力'!$A$102&amp;" ","")&amp;IF(AW42&gt;0,'入力'!$A$103&amp;" ","")&amp;IF(AW59&gt;0,'入力'!$A$107&amp;" ","")&amp;IF(AW60&gt;0,'入力'!$A$108&amp;" ","")&amp;IF(AW61&gt;0,'入力'!$A$109&amp;" ","")&amp;IF(AW62&gt;0,'入力'!$A$110&amp;" ","")&amp;IF(AW63&gt;0,'入力'!$A$111&amp;" ","")&amp;IF('入力'!$B$46="","",IF(AW$1='入力'!$B$32,IF('入力'!$B$31="","1人目",'入力'!$B$31)&amp;"誕生 ","")&amp;IF(AW$1='入力'!$B$46+6,IF('入力'!$B$31="","1人目",'入力'!$B$31)&amp;"小学校 ","")&amp;IF(AW$1='入力'!$B$46+12,IF('入力'!$B$31="","1人目",'入力'!$B$31)&amp;"中学校 ","")&amp;IF(AW$1='入力'!$B$46+15,IF('入力'!$B$31="","1人目",'入力'!$B$31)&amp;"高校 ","")&amp;IF((AW$1='入力'!$B$46+18)*('入力'!$B$40&lt;&gt;"進学しない"),IF('入力'!$B$31="","1人目",'入力'!$B$31)&amp;"大学 ",""))&amp;IF('入力'!$C$46="","",IF(AW$1='入力'!$C$32,IF('入力'!$C$31="","2人目",'入力'!$C$31)&amp;"誕生 ","")&amp;IF(AW$1='入力'!$C$46+6,IF('入力'!$C$31="","2人目",'入力'!$C$31)&amp;"小学校 ","")&amp;IF(AW$1='入力'!$C$46+12,IF('入力'!$C$31="","2人目",'入力'!$C$31)&amp;"中学校 ","")&amp;IF(AW$1='入力'!$C$46+15,IF('入力'!$C$31="","2人目",'入力'!$C$31)&amp;"高校 ","")&amp;IF((AW$1='入力'!$C$46+18)*('入力'!$C$40&lt;&gt;"進学しない"),IF('入力'!$C$31="","2人目",'入力'!$C$31)&amp;"大学 ",""))&amp;IF('入力'!$D$46="","",IF(AW$1='入力'!$D$32,IF('入力'!$D$31="","3人目",'入力'!$D$31)&amp;"誕生 ","")&amp;IF(AW$1='入力'!$D$46+6,IF('入力'!$D$31="","3人目",'入力'!$D$31)&amp;"小学校 ","")&amp;IF(AW$1='入力'!$D$46+12,IF('入力'!$D$31="","3人目",'入力'!$D$31)&amp;"中学校 ","")&amp;IF(AW$1='入力'!$D$46+15,IF('入力'!$D$31="","3人目",'入力'!$D$31)&amp;"高校 ","")&amp;IF((AW$1='入力'!$D$46+18)*('入力'!$D$40&lt;&gt;"進学しない"),IF('入力'!$D$31="","3人目",'入力'!$D$31)&amp;"大学 ",""))&amp;IF('入力'!$E$46="","",IF(AW$1='入力'!$E$32,IF('入力'!$E$31="","4人目",'入力'!$E$31)&amp;"誕生 ","")&amp;IF(AW$1='入力'!$E$46+6,IF('入力'!$E$31="","4人目",'入力'!$E$31)&amp;"小学校 ","")&amp;IF(AW$1='入力'!$E$46+12,IF('入力'!$E$31="","4人目",'入力'!$E$31)&amp;"中学校 ","")&amp;IF(AW$1='入力'!$E$46+15,IF('入力'!$E$31="","4人目",'入力'!$E$31)&amp;"高校 ","")&amp;IF((AW$1='入力'!$E$46+18)*('入力'!$E$40&lt;&gt;"進学しない"),IF('入力'!$E$31="","4人目",'入力'!$E$31)&amp;"大学 ",""))&amp;IF(AW$1='入力'!$B$24,'入力'!$B$12&amp;"退職 ","")&amp;IF(AW$1='入力'!$B$25,'入力'!$B$12&amp;"年金 ","")&amp;IF(AW$1='入力'!$C$24,'入力'!$C$12&amp;"退職 ","")&amp;IF(AW$1='入力'!$C$25,'入力'!$C$12&amp;"年金 ","")</f>
        <v/>
      </c>
      <c r="AX116" s="6">
        <f>IF(AX33&gt;0,'入力'!$A$94&amp;" ","")&amp;IF(AX34&gt;0,'入力'!$A$95&amp;" ","")&amp;IF(AX35&gt;0,'入力'!$A$96&amp;" ","")&amp;IF(AX36&gt;0,'入力'!$A$97&amp;" ","")&amp;IF(AX37&gt;0,'入力'!$A$98&amp;" ","")&amp;IF(AX38&gt;0,'入力'!$A$99&amp;" ","")&amp;IF(AX39&gt;0,'入力'!$A$100&amp;" ","")&amp;IF(AX40&gt;0,'入力'!$A$101&amp;" ","")&amp;IF(AX41&gt;0,'入力'!$A$102&amp;" ","")&amp;IF(AX42&gt;0,'入力'!$A$103&amp;" ","")&amp;IF(AX59&gt;0,'入力'!$A$107&amp;" ","")&amp;IF(AX60&gt;0,'入力'!$A$108&amp;" ","")&amp;IF(AX61&gt;0,'入力'!$A$109&amp;" ","")&amp;IF(AX62&gt;0,'入力'!$A$110&amp;" ","")&amp;IF(AX63&gt;0,'入力'!$A$111&amp;" ","")&amp;IF('入力'!$B$46="","",IF(AX$1='入力'!$B$32,IF('入力'!$B$31="","1人目",'入力'!$B$31)&amp;"誕生 ","")&amp;IF(AX$1='入力'!$B$46+6,IF('入力'!$B$31="","1人目",'入力'!$B$31)&amp;"小学校 ","")&amp;IF(AX$1='入力'!$B$46+12,IF('入力'!$B$31="","1人目",'入力'!$B$31)&amp;"中学校 ","")&amp;IF(AX$1='入力'!$B$46+15,IF('入力'!$B$31="","1人目",'入力'!$B$31)&amp;"高校 ","")&amp;IF((AX$1='入力'!$B$46+18)*('入力'!$B$40&lt;&gt;"進学しない"),IF('入力'!$B$31="","1人目",'入力'!$B$31)&amp;"大学 ",""))&amp;IF('入力'!$C$46="","",IF(AX$1='入力'!$C$32,IF('入力'!$C$31="","2人目",'入力'!$C$31)&amp;"誕生 ","")&amp;IF(AX$1='入力'!$C$46+6,IF('入力'!$C$31="","2人目",'入力'!$C$31)&amp;"小学校 ","")&amp;IF(AX$1='入力'!$C$46+12,IF('入力'!$C$31="","2人目",'入力'!$C$31)&amp;"中学校 ","")&amp;IF(AX$1='入力'!$C$46+15,IF('入力'!$C$31="","2人目",'入力'!$C$31)&amp;"高校 ","")&amp;IF((AX$1='入力'!$C$46+18)*('入力'!$C$40&lt;&gt;"進学しない"),IF('入力'!$C$31="","2人目",'入力'!$C$31)&amp;"大学 ",""))&amp;IF('入力'!$D$46="","",IF(AX$1='入力'!$D$32,IF('入力'!$D$31="","3人目",'入力'!$D$31)&amp;"誕生 ","")&amp;IF(AX$1='入力'!$D$46+6,IF('入力'!$D$31="","3人目",'入力'!$D$31)&amp;"小学校 ","")&amp;IF(AX$1='入力'!$D$46+12,IF('入力'!$D$31="","3人目",'入力'!$D$31)&amp;"中学校 ","")&amp;IF(AX$1='入力'!$D$46+15,IF('入力'!$D$31="","3人目",'入力'!$D$31)&amp;"高校 ","")&amp;IF((AX$1='入力'!$D$46+18)*('入力'!$D$40&lt;&gt;"進学しない"),IF('入力'!$D$31="","3人目",'入力'!$D$31)&amp;"大学 ",""))&amp;IF('入力'!$E$46="","",IF(AX$1='入力'!$E$32,IF('入力'!$E$31="","4人目",'入力'!$E$31)&amp;"誕生 ","")&amp;IF(AX$1='入力'!$E$46+6,IF('入力'!$E$31="","4人目",'入力'!$E$31)&amp;"小学校 ","")&amp;IF(AX$1='入力'!$E$46+12,IF('入力'!$E$31="","4人目",'入力'!$E$31)&amp;"中学校 ","")&amp;IF(AX$1='入力'!$E$46+15,IF('入力'!$E$31="","4人目",'入力'!$E$31)&amp;"高校 ","")&amp;IF((AX$1='入力'!$E$46+18)*('入力'!$E$40&lt;&gt;"進学しない"),IF('入力'!$E$31="","4人目",'入力'!$E$31)&amp;"大学 ",""))&amp;IF(AX$1='入力'!$B$24,'入力'!$B$12&amp;"退職 ","")&amp;IF(AX$1='入力'!$B$25,'入力'!$B$12&amp;"年金 ","")&amp;IF(AX$1='入力'!$C$24,'入力'!$C$12&amp;"退職 ","")&amp;IF(AX$1='入力'!$C$25,'入力'!$C$12&amp;"年金 ","")</f>
        <v/>
      </c>
      <c r="AY116" s="6">
        <f>IF(AY33&gt;0,'入力'!$A$94&amp;" ","")&amp;IF(AY34&gt;0,'入力'!$A$95&amp;" ","")&amp;IF(AY35&gt;0,'入力'!$A$96&amp;" ","")&amp;IF(AY36&gt;0,'入力'!$A$97&amp;" ","")&amp;IF(AY37&gt;0,'入力'!$A$98&amp;" ","")&amp;IF(AY38&gt;0,'入力'!$A$99&amp;" ","")&amp;IF(AY39&gt;0,'入力'!$A$100&amp;" ","")&amp;IF(AY40&gt;0,'入力'!$A$101&amp;" ","")&amp;IF(AY41&gt;0,'入力'!$A$102&amp;" ","")&amp;IF(AY42&gt;0,'入力'!$A$103&amp;" ","")&amp;IF(AY59&gt;0,'入力'!$A$107&amp;" ","")&amp;IF(AY60&gt;0,'入力'!$A$108&amp;" ","")&amp;IF(AY61&gt;0,'入力'!$A$109&amp;" ","")&amp;IF(AY62&gt;0,'入力'!$A$110&amp;" ","")&amp;IF(AY63&gt;0,'入力'!$A$111&amp;" ","")&amp;IF('入力'!$B$46="","",IF(AY$1='入力'!$B$32,IF('入力'!$B$31="","1人目",'入力'!$B$31)&amp;"誕生 ","")&amp;IF(AY$1='入力'!$B$46+6,IF('入力'!$B$31="","1人目",'入力'!$B$31)&amp;"小学校 ","")&amp;IF(AY$1='入力'!$B$46+12,IF('入力'!$B$31="","1人目",'入力'!$B$31)&amp;"中学校 ","")&amp;IF(AY$1='入力'!$B$46+15,IF('入力'!$B$31="","1人目",'入力'!$B$31)&amp;"高校 ","")&amp;IF((AY$1='入力'!$B$46+18)*('入力'!$B$40&lt;&gt;"進学しない"),IF('入力'!$B$31="","1人目",'入力'!$B$31)&amp;"大学 ",""))&amp;IF('入力'!$C$46="","",IF(AY$1='入力'!$C$32,IF('入力'!$C$31="","2人目",'入力'!$C$31)&amp;"誕生 ","")&amp;IF(AY$1='入力'!$C$46+6,IF('入力'!$C$31="","2人目",'入力'!$C$31)&amp;"小学校 ","")&amp;IF(AY$1='入力'!$C$46+12,IF('入力'!$C$31="","2人目",'入力'!$C$31)&amp;"中学校 ","")&amp;IF(AY$1='入力'!$C$46+15,IF('入力'!$C$31="","2人目",'入力'!$C$31)&amp;"高校 ","")&amp;IF((AY$1='入力'!$C$46+18)*('入力'!$C$40&lt;&gt;"進学しない"),IF('入力'!$C$31="","2人目",'入力'!$C$31)&amp;"大学 ",""))&amp;IF('入力'!$D$46="","",IF(AY$1='入力'!$D$32,IF('入力'!$D$31="","3人目",'入力'!$D$31)&amp;"誕生 ","")&amp;IF(AY$1='入力'!$D$46+6,IF('入力'!$D$31="","3人目",'入力'!$D$31)&amp;"小学校 ","")&amp;IF(AY$1='入力'!$D$46+12,IF('入力'!$D$31="","3人目",'入力'!$D$31)&amp;"中学校 ","")&amp;IF(AY$1='入力'!$D$46+15,IF('入力'!$D$31="","3人目",'入力'!$D$31)&amp;"高校 ","")&amp;IF((AY$1='入力'!$D$46+18)*('入力'!$D$40&lt;&gt;"進学しない"),IF('入力'!$D$31="","3人目",'入力'!$D$31)&amp;"大学 ",""))&amp;IF('入力'!$E$46="","",IF(AY$1='入力'!$E$32,IF('入力'!$E$31="","4人目",'入力'!$E$31)&amp;"誕生 ","")&amp;IF(AY$1='入力'!$E$46+6,IF('入力'!$E$31="","4人目",'入力'!$E$31)&amp;"小学校 ","")&amp;IF(AY$1='入力'!$E$46+12,IF('入力'!$E$31="","4人目",'入力'!$E$31)&amp;"中学校 ","")&amp;IF(AY$1='入力'!$E$46+15,IF('入力'!$E$31="","4人目",'入力'!$E$31)&amp;"高校 ","")&amp;IF((AY$1='入力'!$E$46+18)*('入力'!$E$40&lt;&gt;"進学しない"),IF('入力'!$E$31="","4人目",'入力'!$E$31)&amp;"大学 ",""))&amp;IF(AY$1='入力'!$B$24,'入力'!$B$12&amp;"退職 ","")&amp;IF(AY$1='入力'!$B$25,'入力'!$B$12&amp;"年金 ","")&amp;IF(AY$1='入力'!$C$24,'入力'!$C$12&amp;"退職 ","")&amp;IF(AY$1='入力'!$C$25,'入力'!$C$12&amp;"年金 ","")</f>
        <v/>
      </c>
      <c r="AZ116" s="6">
        <f>IF(AZ33&gt;0,'入力'!$A$94&amp;" ","")&amp;IF(AZ34&gt;0,'入力'!$A$95&amp;" ","")&amp;IF(AZ35&gt;0,'入力'!$A$96&amp;" ","")&amp;IF(AZ36&gt;0,'入力'!$A$97&amp;" ","")&amp;IF(AZ37&gt;0,'入力'!$A$98&amp;" ","")&amp;IF(AZ38&gt;0,'入力'!$A$99&amp;" ","")&amp;IF(AZ39&gt;0,'入力'!$A$100&amp;" ","")&amp;IF(AZ40&gt;0,'入力'!$A$101&amp;" ","")&amp;IF(AZ41&gt;0,'入力'!$A$102&amp;" ","")&amp;IF(AZ42&gt;0,'入力'!$A$103&amp;" ","")&amp;IF(AZ59&gt;0,'入力'!$A$107&amp;" ","")&amp;IF(AZ60&gt;0,'入力'!$A$108&amp;" ","")&amp;IF(AZ61&gt;0,'入力'!$A$109&amp;" ","")&amp;IF(AZ62&gt;0,'入力'!$A$110&amp;" ","")&amp;IF(AZ63&gt;0,'入力'!$A$111&amp;" ","")&amp;IF('入力'!$B$46="","",IF(AZ$1='入力'!$B$32,IF('入力'!$B$31="","1人目",'入力'!$B$31)&amp;"誕生 ","")&amp;IF(AZ$1='入力'!$B$46+6,IF('入力'!$B$31="","1人目",'入力'!$B$31)&amp;"小学校 ","")&amp;IF(AZ$1='入力'!$B$46+12,IF('入力'!$B$31="","1人目",'入力'!$B$31)&amp;"中学校 ","")&amp;IF(AZ$1='入力'!$B$46+15,IF('入力'!$B$31="","1人目",'入力'!$B$31)&amp;"高校 ","")&amp;IF((AZ$1='入力'!$B$46+18)*('入力'!$B$40&lt;&gt;"進学しない"),IF('入力'!$B$31="","1人目",'入力'!$B$31)&amp;"大学 ",""))&amp;IF('入力'!$C$46="","",IF(AZ$1='入力'!$C$32,IF('入力'!$C$31="","2人目",'入力'!$C$31)&amp;"誕生 ","")&amp;IF(AZ$1='入力'!$C$46+6,IF('入力'!$C$31="","2人目",'入力'!$C$31)&amp;"小学校 ","")&amp;IF(AZ$1='入力'!$C$46+12,IF('入力'!$C$31="","2人目",'入力'!$C$31)&amp;"中学校 ","")&amp;IF(AZ$1='入力'!$C$46+15,IF('入力'!$C$31="","2人目",'入力'!$C$31)&amp;"高校 ","")&amp;IF((AZ$1='入力'!$C$46+18)*('入力'!$C$40&lt;&gt;"進学しない"),IF('入力'!$C$31="","2人目",'入力'!$C$31)&amp;"大学 ",""))&amp;IF('入力'!$D$46="","",IF(AZ$1='入力'!$D$32,IF('入力'!$D$31="","3人目",'入力'!$D$31)&amp;"誕生 ","")&amp;IF(AZ$1='入力'!$D$46+6,IF('入力'!$D$31="","3人目",'入力'!$D$31)&amp;"小学校 ","")&amp;IF(AZ$1='入力'!$D$46+12,IF('入力'!$D$31="","3人目",'入力'!$D$31)&amp;"中学校 ","")&amp;IF(AZ$1='入力'!$D$46+15,IF('入力'!$D$31="","3人目",'入力'!$D$31)&amp;"高校 ","")&amp;IF((AZ$1='入力'!$D$46+18)*('入力'!$D$40&lt;&gt;"進学しない"),IF('入力'!$D$31="","3人目",'入力'!$D$31)&amp;"大学 ",""))&amp;IF('入力'!$E$46="","",IF(AZ$1='入力'!$E$32,IF('入力'!$E$31="","4人目",'入力'!$E$31)&amp;"誕生 ","")&amp;IF(AZ$1='入力'!$E$46+6,IF('入力'!$E$31="","4人目",'入力'!$E$31)&amp;"小学校 ","")&amp;IF(AZ$1='入力'!$E$46+12,IF('入力'!$E$31="","4人目",'入力'!$E$31)&amp;"中学校 ","")&amp;IF(AZ$1='入力'!$E$46+15,IF('入力'!$E$31="","4人目",'入力'!$E$31)&amp;"高校 ","")&amp;IF((AZ$1='入力'!$E$46+18)*('入力'!$E$40&lt;&gt;"進学しない"),IF('入力'!$E$31="","4人目",'入力'!$E$31)&amp;"大学 ",""))&amp;IF(AZ$1='入力'!$B$24,'入力'!$B$12&amp;"退職 ","")&amp;IF(AZ$1='入力'!$B$25,'入力'!$B$12&amp;"年金 ","")&amp;IF(AZ$1='入力'!$C$24,'入力'!$C$12&amp;"退職 ","")&amp;IF(AZ$1='入力'!$C$25,'入力'!$C$12&amp;"年金 ","")</f>
        <v/>
      </c>
      <c r="BA116" s="6">
        <f>IF(BA33&gt;0,'入力'!$A$94&amp;" ","")&amp;IF(BA34&gt;0,'入力'!$A$95&amp;" ","")&amp;IF(BA35&gt;0,'入力'!$A$96&amp;" ","")&amp;IF(BA36&gt;0,'入力'!$A$97&amp;" ","")&amp;IF(BA37&gt;0,'入力'!$A$98&amp;" ","")&amp;IF(BA38&gt;0,'入力'!$A$99&amp;" ","")&amp;IF(BA39&gt;0,'入力'!$A$100&amp;" ","")&amp;IF(BA40&gt;0,'入力'!$A$101&amp;" ","")&amp;IF(BA41&gt;0,'入力'!$A$102&amp;" ","")&amp;IF(BA42&gt;0,'入力'!$A$103&amp;" ","")&amp;IF(BA59&gt;0,'入力'!$A$107&amp;" ","")&amp;IF(BA60&gt;0,'入力'!$A$108&amp;" ","")&amp;IF(BA61&gt;0,'入力'!$A$109&amp;" ","")&amp;IF(BA62&gt;0,'入力'!$A$110&amp;" ","")&amp;IF(BA63&gt;0,'入力'!$A$111&amp;" ","")&amp;IF('入力'!$B$46="","",IF(BA$1='入力'!$B$32,IF('入力'!$B$31="","1人目",'入力'!$B$31)&amp;"誕生 ","")&amp;IF(BA$1='入力'!$B$46+6,IF('入力'!$B$31="","1人目",'入力'!$B$31)&amp;"小学校 ","")&amp;IF(BA$1='入力'!$B$46+12,IF('入力'!$B$31="","1人目",'入力'!$B$31)&amp;"中学校 ","")&amp;IF(BA$1='入力'!$B$46+15,IF('入力'!$B$31="","1人目",'入力'!$B$31)&amp;"高校 ","")&amp;IF((BA$1='入力'!$B$46+18)*('入力'!$B$40&lt;&gt;"進学しない"),IF('入力'!$B$31="","1人目",'入力'!$B$31)&amp;"大学 ",""))&amp;IF('入力'!$C$46="","",IF(BA$1='入力'!$C$32,IF('入力'!$C$31="","2人目",'入力'!$C$31)&amp;"誕生 ","")&amp;IF(BA$1='入力'!$C$46+6,IF('入力'!$C$31="","2人目",'入力'!$C$31)&amp;"小学校 ","")&amp;IF(BA$1='入力'!$C$46+12,IF('入力'!$C$31="","2人目",'入力'!$C$31)&amp;"中学校 ","")&amp;IF(BA$1='入力'!$C$46+15,IF('入力'!$C$31="","2人目",'入力'!$C$31)&amp;"高校 ","")&amp;IF((BA$1='入力'!$C$46+18)*('入力'!$C$40&lt;&gt;"進学しない"),IF('入力'!$C$31="","2人目",'入力'!$C$31)&amp;"大学 ",""))&amp;IF('入力'!$D$46="","",IF(BA$1='入力'!$D$32,IF('入力'!$D$31="","3人目",'入力'!$D$31)&amp;"誕生 ","")&amp;IF(BA$1='入力'!$D$46+6,IF('入力'!$D$31="","3人目",'入力'!$D$31)&amp;"小学校 ","")&amp;IF(BA$1='入力'!$D$46+12,IF('入力'!$D$31="","3人目",'入力'!$D$31)&amp;"中学校 ","")&amp;IF(BA$1='入力'!$D$46+15,IF('入力'!$D$31="","3人目",'入力'!$D$31)&amp;"高校 ","")&amp;IF((BA$1='入力'!$D$46+18)*('入力'!$D$40&lt;&gt;"進学しない"),IF('入力'!$D$31="","3人目",'入力'!$D$31)&amp;"大学 ",""))&amp;IF('入力'!$E$46="","",IF(BA$1='入力'!$E$32,IF('入力'!$E$31="","4人目",'入力'!$E$31)&amp;"誕生 ","")&amp;IF(BA$1='入力'!$E$46+6,IF('入力'!$E$31="","4人目",'入力'!$E$31)&amp;"小学校 ","")&amp;IF(BA$1='入力'!$E$46+12,IF('入力'!$E$31="","4人目",'入力'!$E$31)&amp;"中学校 ","")&amp;IF(BA$1='入力'!$E$46+15,IF('入力'!$E$31="","4人目",'入力'!$E$31)&amp;"高校 ","")&amp;IF((BA$1='入力'!$E$46+18)*('入力'!$E$40&lt;&gt;"進学しない"),IF('入力'!$E$31="","4人目",'入力'!$E$31)&amp;"大学 ",""))&amp;IF(BA$1='入力'!$B$24,'入力'!$B$12&amp;"退職 ","")&amp;IF(BA$1='入力'!$B$25,'入力'!$B$12&amp;"年金 ","")&amp;IF(BA$1='入力'!$C$24,'入力'!$C$12&amp;"退職 ","")&amp;IF(BA$1='入力'!$C$25,'入力'!$C$12&amp;"年金 ","")</f>
        <v/>
      </c>
      <c r="BB116" s="6">
        <f>IF(BB33&gt;0,'入力'!$A$94&amp;" ","")&amp;IF(BB34&gt;0,'入力'!$A$95&amp;" ","")&amp;IF(BB35&gt;0,'入力'!$A$96&amp;" ","")&amp;IF(BB36&gt;0,'入力'!$A$97&amp;" ","")&amp;IF(BB37&gt;0,'入力'!$A$98&amp;" ","")&amp;IF(BB38&gt;0,'入力'!$A$99&amp;" ","")&amp;IF(BB39&gt;0,'入力'!$A$100&amp;" ","")&amp;IF(BB40&gt;0,'入力'!$A$101&amp;" ","")&amp;IF(BB41&gt;0,'入力'!$A$102&amp;" ","")&amp;IF(BB42&gt;0,'入力'!$A$103&amp;" ","")&amp;IF(BB59&gt;0,'入力'!$A$107&amp;" ","")&amp;IF(BB60&gt;0,'入力'!$A$108&amp;" ","")&amp;IF(BB61&gt;0,'入力'!$A$109&amp;" ","")&amp;IF(BB62&gt;0,'入力'!$A$110&amp;" ","")&amp;IF(BB63&gt;0,'入力'!$A$111&amp;" ","")&amp;IF('入力'!$B$46="","",IF(BB$1='入力'!$B$32,IF('入力'!$B$31="","1人目",'入力'!$B$31)&amp;"誕生 ","")&amp;IF(BB$1='入力'!$B$46+6,IF('入力'!$B$31="","1人目",'入力'!$B$31)&amp;"小学校 ","")&amp;IF(BB$1='入力'!$B$46+12,IF('入力'!$B$31="","1人目",'入力'!$B$31)&amp;"中学校 ","")&amp;IF(BB$1='入力'!$B$46+15,IF('入力'!$B$31="","1人目",'入力'!$B$31)&amp;"高校 ","")&amp;IF((BB$1='入力'!$B$46+18)*('入力'!$B$40&lt;&gt;"進学しない"),IF('入力'!$B$31="","1人目",'入力'!$B$31)&amp;"大学 ",""))&amp;IF('入力'!$C$46="","",IF(BB$1='入力'!$C$32,IF('入力'!$C$31="","2人目",'入力'!$C$31)&amp;"誕生 ","")&amp;IF(BB$1='入力'!$C$46+6,IF('入力'!$C$31="","2人目",'入力'!$C$31)&amp;"小学校 ","")&amp;IF(BB$1='入力'!$C$46+12,IF('入力'!$C$31="","2人目",'入力'!$C$31)&amp;"中学校 ","")&amp;IF(BB$1='入力'!$C$46+15,IF('入力'!$C$31="","2人目",'入力'!$C$31)&amp;"高校 ","")&amp;IF((BB$1='入力'!$C$46+18)*('入力'!$C$40&lt;&gt;"進学しない"),IF('入力'!$C$31="","2人目",'入力'!$C$31)&amp;"大学 ",""))&amp;IF('入力'!$D$46="","",IF(BB$1='入力'!$D$32,IF('入力'!$D$31="","3人目",'入力'!$D$31)&amp;"誕生 ","")&amp;IF(BB$1='入力'!$D$46+6,IF('入力'!$D$31="","3人目",'入力'!$D$31)&amp;"小学校 ","")&amp;IF(BB$1='入力'!$D$46+12,IF('入力'!$D$31="","3人目",'入力'!$D$31)&amp;"中学校 ","")&amp;IF(BB$1='入力'!$D$46+15,IF('入力'!$D$31="","3人目",'入力'!$D$31)&amp;"高校 ","")&amp;IF((BB$1='入力'!$D$46+18)*('入力'!$D$40&lt;&gt;"進学しない"),IF('入力'!$D$31="","3人目",'入力'!$D$31)&amp;"大学 ",""))&amp;IF('入力'!$E$46="","",IF(BB$1='入力'!$E$32,IF('入力'!$E$31="","4人目",'入力'!$E$31)&amp;"誕生 ","")&amp;IF(BB$1='入力'!$E$46+6,IF('入力'!$E$31="","4人目",'入力'!$E$31)&amp;"小学校 ","")&amp;IF(BB$1='入力'!$E$46+12,IF('入力'!$E$31="","4人目",'入力'!$E$31)&amp;"中学校 ","")&amp;IF(BB$1='入力'!$E$46+15,IF('入力'!$E$31="","4人目",'入力'!$E$31)&amp;"高校 ","")&amp;IF((BB$1='入力'!$E$46+18)*('入力'!$E$40&lt;&gt;"進学しない"),IF('入力'!$E$31="","4人目",'入力'!$E$31)&amp;"大学 ",""))&amp;IF(BB$1='入力'!$B$24,'入力'!$B$12&amp;"退職 ","")&amp;IF(BB$1='入力'!$B$25,'入力'!$B$12&amp;"年金 ","")&amp;IF(BB$1='入力'!$C$24,'入力'!$C$12&amp;"退職 ","")&amp;IF(BB$1='入力'!$C$25,'入力'!$C$12&amp;"年金 ","")</f>
        <v/>
      </c>
      <c r="BC116" s="6">
        <f>IF(BC33&gt;0,'入力'!$A$94&amp;" ","")&amp;IF(BC34&gt;0,'入力'!$A$95&amp;" ","")&amp;IF(BC35&gt;0,'入力'!$A$96&amp;" ","")&amp;IF(BC36&gt;0,'入力'!$A$97&amp;" ","")&amp;IF(BC37&gt;0,'入力'!$A$98&amp;" ","")&amp;IF(BC38&gt;0,'入力'!$A$99&amp;" ","")&amp;IF(BC39&gt;0,'入力'!$A$100&amp;" ","")&amp;IF(BC40&gt;0,'入力'!$A$101&amp;" ","")&amp;IF(BC41&gt;0,'入力'!$A$102&amp;" ","")&amp;IF(BC42&gt;0,'入力'!$A$103&amp;" ","")&amp;IF(BC59&gt;0,'入力'!$A$107&amp;" ","")&amp;IF(BC60&gt;0,'入力'!$A$108&amp;" ","")&amp;IF(BC61&gt;0,'入力'!$A$109&amp;" ","")&amp;IF(BC62&gt;0,'入力'!$A$110&amp;" ","")&amp;IF(BC63&gt;0,'入力'!$A$111&amp;" ","")&amp;IF('入力'!$B$46="","",IF(BC$1='入力'!$B$32,IF('入力'!$B$31="","1人目",'入力'!$B$31)&amp;"誕生 ","")&amp;IF(BC$1='入力'!$B$46+6,IF('入力'!$B$31="","1人目",'入力'!$B$31)&amp;"小学校 ","")&amp;IF(BC$1='入力'!$B$46+12,IF('入力'!$B$31="","1人目",'入力'!$B$31)&amp;"中学校 ","")&amp;IF(BC$1='入力'!$B$46+15,IF('入力'!$B$31="","1人目",'入力'!$B$31)&amp;"高校 ","")&amp;IF((BC$1='入力'!$B$46+18)*('入力'!$B$40&lt;&gt;"進学しない"),IF('入力'!$B$31="","1人目",'入力'!$B$31)&amp;"大学 ",""))&amp;IF('入力'!$C$46="","",IF(BC$1='入力'!$C$32,IF('入力'!$C$31="","2人目",'入力'!$C$31)&amp;"誕生 ","")&amp;IF(BC$1='入力'!$C$46+6,IF('入力'!$C$31="","2人目",'入力'!$C$31)&amp;"小学校 ","")&amp;IF(BC$1='入力'!$C$46+12,IF('入力'!$C$31="","2人目",'入力'!$C$31)&amp;"中学校 ","")&amp;IF(BC$1='入力'!$C$46+15,IF('入力'!$C$31="","2人目",'入力'!$C$31)&amp;"高校 ","")&amp;IF((BC$1='入力'!$C$46+18)*('入力'!$C$40&lt;&gt;"進学しない"),IF('入力'!$C$31="","2人目",'入力'!$C$31)&amp;"大学 ",""))&amp;IF('入力'!$D$46="","",IF(BC$1='入力'!$D$32,IF('入力'!$D$31="","3人目",'入力'!$D$31)&amp;"誕生 ","")&amp;IF(BC$1='入力'!$D$46+6,IF('入力'!$D$31="","3人目",'入力'!$D$31)&amp;"小学校 ","")&amp;IF(BC$1='入力'!$D$46+12,IF('入力'!$D$31="","3人目",'入力'!$D$31)&amp;"中学校 ","")&amp;IF(BC$1='入力'!$D$46+15,IF('入力'!$D$31="","3人目",'入力'!$D$31)&amp;"高校 ","")&amp;IF((BC$1='入力'!$D$46+18)*('入力'!$D$40&lt;&gt;"進学しない"),IF('入力'!$D$31="","3人目",'入力'!$D$31)&amp;"大学 ",""))&amp;IF('入力'!$E$46="","",IF(BC$1='入力'!$E$32,IF('入力'!$E$31="","4人目",'入力'!$E$31)&amp;"誕生 ","")&amp;IF(BC$1='入力'!$E$46+6,IF('入力'!$E$31="","4人目",'入力'!$E$31)&amp;"小学校 ","")&amp;IF(BC$1='入力'!$E$46+12,IF('入力'!$E$31="","4人目",'入力'!$E$31)&amp;"中学校 ","")&amp;IF(BC$1='入力'!$E$46+15,IF('入力'!$E$31="","4人目",'入力'!$E$31)&amp;"高校 ","")&amp;IF((BC$1='入力'!$E$46+18)*('入力'!$E$40&lt;&gt;"進学しない"),IF('入力'!$E$31="","4人目",'入力'!$E$31)&amp;"大学 ",""))&amp;IF(BC$1='入力'!$B$24,'入力'!$B$12&amp;"退職 ","")&amp;IF(BC$1='入力'!$B$25,'入力'!$B$12&amp;"年金 ","")&amp;IF(BC$1='入力'!$C$24,'入力'!$C$12&amp;"退職 ","")&amp;IF(BC$1='入力'!$C$25,'入力'!$C$12&amp;"年金 ","")</f>
        <v/>
      </c>
      <c r="BD116" s="6">
        <f>IF(BD33&gt;0,'入力'!$A$94&amp;" ","")&amp;IF(BD34&gt;0,'入力'!$A$95&amp;" ","")&amp;IF(BD35&gt;0,'入力'!$A$96&amp;" ","")&amp;IF(BD36&gt;0,'入力'!$A$97&amp;" ","")&amp;IF(BD37&gt;0,'入力'!$A$98&amp;" ","")&amp;IF(BD38&gt;0,'入力'!$A$99&amp;" ","")&amp;IF(BD39&gt;0,'入力'!$A$100&amp;" ","")&amp;IF(BD40&gt;0,'入力'!$A$101&amp;" ","")&amp;IF(BD41&gt;0,'入力'!$A$102&amp;" ","")&amp;IF(BD42&gt;0,'入力'!$A$103&amp;" ","")&amp;IF(BD59&gt;0,'入力'!$A$107&amp;" ","")&amp;IF(BD60&gt;0,'入力'!$A$108&amp;" ","")&amp;IF(BD61&gt;0,'入力'!$A$109&amp;" ","")&amp;IF(BD62&gt;0,'入力'!$A$110&amp;" ","")&amp;IF(BD63&gt;0,'入力'!$A$111&amp;" ","")&amp;IF('入力'!$B$46="","",IF(BD$1='入力'!$B$32,IF('入力'!$B$31="","1人目",'入力'!$B$31)&amp;"誕生 ","")&amp;IF(BD$1='入力'!$B$46+6,IF('入力'!$B$31="","1人目",'入力'!$B$31)&amp;"小学校 ","")&amp;IF(BD$1='入力'!$B$46+12,IF('入力'!$B$31="","1人目",'入力'!$B$31)&amp;"中学校 ","")&amp;IF(BD$1='入力'!$B$46+15,IF('入力'!$B$31="","1人目",'入力'!$B$31)&amp;"高校 ","")&amp;IF((BD$1='入力'!$B$46+18)*('入力'!$B$40&lt;&gt;"進学しない"),IF('入力'!$B$31="","1人目",'入力'!$B$31)&amp;"大学 ",""))&amp;IF('入力'!$C$46="","",IF(BD$1='入力'!$C$32,IF('入力'!$C$31="","2人目",'入力'!$C$31)&amp;"誕生 ","")&amp;IF(BD$1='入力'!$C$46+6,IF('入力'!$C$31="","2人目",'入力'!$C$31)&amp;"小学校 ","")&amp;IF(BD$1='入力'!$C$46+12,IF('入力'!$C$31="","2人目",'入力'!$C$31)&amp;"中学校 ","")&amp;IF(BD$1='入力'!$C$46+15,IF('入力'!$C$31="","2人目",'入力'!$C$31)&amp;"高校 ","")&amp;IF((BD$1='入力'!$C$46+18)*('入力'!$C$40&lt;&gt;"進学しない"),IF('入力'!$C$31="","2人目",'入力'!$C$31)&amp;"大学 ",""))&amp;IF('入力'!$D$46="","",IF(BD$1='入力'!$D$32,IF('入力'!$D$31="","3人目",'入力'!$D$31)&amp;"誕生 ","")&amp;IF(BD$1='入力'!$D$46+6,IF('入力'!$D$31="","3人目",'入力'!$D$31)&amp;"小学校 ","")&amp;IF(BD$1='入力'!$D$46+12,IF('入力'!$D$31="","3人目",'入力'!$D$31)&amp;"中学校 ","")&amp;IF(BD$1='入力'!$D$46+15,IF('入力'!$D$31="","3人目",'入力'!$D$31)&amp;"高校 ","")&amp;IF((BD$1='入力'!$D$46+18)*('入力'!$D$40&lt;&gt;"進学しない"),IF('入力'!$D$31="","3人目",'入力'!$D$31)&amp;"大学 ",""))&amp;IF('入力'!$E$46="","",IF(BD$1='入力'!$E$32,IF('入力'!$E$31="","4人目",'入力'!$E$31)&amp;"誕生 ","")&amp;IF(BD$1='入力'!$E$46+6,IF('入力'!$E$31="","4人目",'入力'!$E$31)&amp;"小学校 ","")&amp;IF(BD$1='入力'!$E$46+12,IF('入力'!$E$31="","4人目",'入力'!$E$31)&amp;"中学校 ","")&amp;IF(BD$1='入力'!$E$46+15,IF('入力'!$E$31="","4人目",'入力'!$E$31)&amp;"高校 ","")&amp;IF((BD$1='入力'!$E$46+18)*('入力'!$E$40&lt;&gt;"進学しない"),IF('入力'!$E$31="","4人目",'入力'!$E$31)&amp;"大学 ",""))&amp;IF(BD$1='入力'!$B$24,'入力'!$B$12&amp;"退職 ","")&amp;IF(BD$1='入力'!$B$25,'入力'!$B$12&amp;"年金 ","")&amp;IF(BD$1='入力'!$C$24,'入力'!$C$12&amp;"退職 ","")&amp;IF(BD$1='入力'!$C$25,'入力'!$C$12&amp;"年金 ","")</f>
        <v/>
      </c>
      <c r="BE116" s="6">
        <f>IF(BE33&gt;0,'入力'!$A$94&amp;" ","")&amp;IF(BE34&gt;0,'入力'!$A$95&amp;" ","")&amp;IF(BE35&gt;0,'入力'!$A$96&amp;" ","")&amp;IF(BE36&gt;0,'入力'!$A$97&amp;" ","")&amp;IF(BE37&gt;0,'入力'!$A$98&amp;" ","")&amp;IF(BE38&gt;0,'入力'!$A$99&amp;" ","")&amp;IF(BE39&gt;0,'入力'!$A$100&amp;" ","")&amp;IF(BE40&gt;0,'入力'!$A$101&amp;" ","")&amp;IF(BE41&gt;0,'入力'!$A$102&amp;" ","")&amp;IF(BE42&gt;0,'入力'!$A$103&amp;" ","")&amp;IF(BE59&gt;0,'入力'!$A$107&amp;" ","")&amp;IF(BE60&gt;0,'入力'!$A$108&amp;" ","")&amp;IF(BE61&gt;0,'入力'!$A$109&amp;" ","")&amp;IF(BE62&gt;0,'入力'!$A$110&amp;" ","")&amp;IF(BE63&gt;0,'入力'!$A$111&amp;" ","")&amp;IF('入力'!$B$46="","",IF(BE$1='入力'!$B$32,IF('入力'!$B$31="","1人目",'入力'!$B$31)&amp;"誕生 ","")&amp;IF(BE$1='入力'!$B$46+6,IF('入力'!$B$31="","1人目",'入力'!$B$31)&amp;"小学校 ","")&amp;IF(BE$1='入力'!$B$46+12,IF('入力'!$B$31="","1人目",'入力'!$B$31)&amp;"中学校 ","")&amp;IF(BE$1='入力'!$B$46+15,IF('入力'!$B$31="","1人目",'入力'!$B$31)&amp;"高校 ","")&amp;IF((BE$1='入力'!$B$46+18)*('入力'!$B$40&lt;&gt;"進学しない"),IF('入力'!$B$31="","1人目",'入力'!$B$31)&amp;"大学 ",""))&amp;IF('入力'!$C$46="","",IF(BE$1='入力'!$C$32,IF('入力'!$C$31="","2人目",'入力'!$C$31)&amp;"誕生 ","")&amp;IF(BE$1='入力'!$C$46+6,IF('入力'!$C$31="","2人目",'入力'!$C$31)&amp;"小学校 ","")&amp;IF(BE$1='入力'!$C$46+12,IF('入力'!$C$31="","2人目",'入力'!$C$31)&amp;"中学校 ","")&amp;IF(BE$1='入力'!$C$46+15,IF('入力'!$C$31="","2人目",'入力'!$C$31)&amp;"高校 ","")&amp;IF((BE$1='入力'!$C$46+18)*('入力'!$C$40&lt;&gt;"進学しない"),IF('入力'!$C$31="","2人目",'入力'!$C$31)&amp;"大学 ",""))&amp;IF('入力'!$D$46="","",IF(BE$1='入力'!$D$32,IF('入力'!$D$31="","3人目",'入力'!$D$31)&amp;"誕生 ","")&amp;IF(BE$1='入力'!$D$46+6,IF('入力'!$D$31="","3人目",'入力'!$D$31)&amp;"小学校 ","")&amp;IF(BE$1='入力'!$D$46+12,IF('入力'!$D$31="","3人目",'入力'!$D$31)&amp;"中学校 ","")&amp;IF(BE$1='入力'!$D$46+15,IF('入力'!$D$31="","3人目",'入力'!$D$31)&amp;"高校 ","")&amp;IF((BE$1='入力'!$D$46+18)*('入力'!$D$40&lt;&gt;"進学しない"),IF('入力'!$D$31="","3人目",'入力'!$D$31)&amp;"大学 ",""))&amp;IF('入力'!$E$46="","",IF(BE$1='入力'!$E$32,IF('入力'!$E$31="","4人目",'入力'!$E$31)&amp;"誕生 ","")&amp;IF(BE$1='入力'!$E$46+6,IF('入力'!$E$31="","4人目",'入力'!$E$31)&amp;"小学校 ","")&amp;IF(BE$1='入力'!$E$46+12,IF('入力'!$E$31="","4人目",'入力'!$E$31)&amp;"中学校 ","")&amp;IF(BE$1='入力'!$E$46+15,IF('入力'!$E$31="","4人目",'入力'!$E$31)&amp;"高校 ","")&amp;IF((BE$1='入力'!$E$46+18)*('入力'!$E$40&lt;&gt;"進学しない"),IF('入力'!$E$31="","4人目",'入力'!$E$31)&amp;"大学 ",""))&amp;IF(BE$1='入力'!$B$24,'入力'!$B$12&amp;"退職 ","")&amp;IF(BE$1='入力'!$B$25,'入力'!$B$12&amp;"年金 ","")&amp;IF(BE$1='入力'!$C$24,'入力'!$C$12&amp;"退職 ","")&amp;IF(BE$1='入力'!$C$25,'入力'!$C$12&amp;"年金 ","")</f>
        <v/>
      </c>
      <c r="BF116" s="6">
        <f>IF(BF33&gt;0,'入力'!$A$94&amp;" ","")&amp;IF(BF34&gt;0,'入力'!$A$95&amp;" ","")&amp;IF(BF35&gt;0,'入力'!$A$96&amp;" ","")&amp;IF(BF36&gt;0,'入力'!$A$97&amp;" ","")&amp;IF(BF37&gt;0,'入力'!$A$98&amp;" ","")&amp;IF(BF38&gt;0,'入力'!$A$99&amp;" ","")&amp;IF(BF39&gt;0,'入力'!$A$100&amp;" ","")&amp;IF(BF40&gt;0,'入力'!$A$101&amp;" ","")&amp;IF(BF41&gt;0,'入力'!$A$102&amp;" ","")&amp;IF(BF42&gt;0,'入力'!$A$103&amp;" ","")&amp;IF(BF59&gt;0,'入力'!$A$107&amp;" ","")&amp;IF(BF60&gt;0,'入力'!$A$108&amp;" ","")&amp;IF(BF61&gt;0,'入力'!$A$109&amp;" ","")&amp;IF(BF62&gt;0,'入力'!$A$110&amp;" ","")&amp;IF(BF63&gt;0,'入力'!$A$111&amp;" ","")&amp;IF('入力'!$B$46="","",IF(BF$1='入力'!$B$32,IF('入力'!$B$31="","1人目",'入力'!$B$31)&amp;"誕生 ","")&amp;IF(BF$1='入力'!$B$46+6,IF('入力'!$B$31="","1人目",'入力'!$B$31)&amp;"小学校 ","")&amp;IF(BF$1='入力'!$B$46+12,IF('入力'!$B$31="","1人目",'入力'!$B$31)&amp;"中学校 ","")&amp;IF(BF$1='入力'!$B$46+15,IF('入力'!$B$31="","1人目",'入力'!$B$31)&amp;"高校 ","")&amp;IF((BF$1='入力'!$B$46+18)*('入力'!$B$40&lt;&gt;"進学しない"),IF('入力'!$B$31="","1人目",'入力'!$B$31)&amp;"大学 ",""))&amp;IF('入力'!$C$46="","",IF(BF$1='入力'!$C$32,IF('入力'!$C$31="","2人目",'入力'!$C$31)&amp;"誕生 ","")&amp;IF(BF$1='入力'!$C$46+6,IF('入力'!$C$31="","2人目",'入力'!$C$31)&amp;"小学校 ","")&amp;IF(BF$1='入力'!$C$46+12,IF('入力'!$C$31="","2人目",'入力'!$C$31)&amp;"中学校 ","")&amp;IF(BF$1='入力'!$C$46+15,IF('入力'!$C$31="","2人目",'入力'!$C$31)&amp;"高校 ","")&amp;IF((BF$1='入力'!$C$46+18)*('入力'!$C$40&lt;&gt;"進学しない"),IF('入力'!$C$31="","2人目",'入力'!$C$31)&amp;"大学 ",""))&amp;IF('入力'!$D$46="","",IF(BF$1='入力'!$D$32,IF('入力'!$D$31="","3人目",'入力'!$D$31)&amp;"誕生 ","")&amp;IF(BF$1='入力'!$D$46+6,IF('入力'!$D$31="","3人目",'入力'!$D$31)&amp;"小学校 ","")&amp;IF(BF$1='入力'!$D$46+12,IF('入力'!$D$31="","3人目",'入力'!$D$31)&amp;"中学校 ","")&amp;IF(BF$1='入力'!$D$46+15,IF('入力'!$D$31="","3人目",'入力'!$D$31)&amp;"高校 ","")&amp;IF((BF$1='入力'!$D$46+18)*('入力'!$D$40&lt;&gt;"進学しない"),IF('入力'!$D$31="","3人目",'入力'!$D$31)&amp;"大学 ",""))&amp;IF('入力'!$E$46="","",IF(BF$1='入力'!$E$32,IF('入力'!$E$31="","4人目",'入力'!$E$31)&amp;"誕生 ","")&amp;IF(BF$1='入力'!$E$46+6,IF('入力'!$E$31="","4人目",'入力'!$E$31)&amp;"小学校 ","")&amp;IF(BF$1='入力'!$E$46+12,IF('入力'!$E$31="","4人目",'入力'!$E$31)&amp;"中学校 ","")&amp;IF(BF$1='入力'!$E$46+15,IF('入力'!$E$31="","4人目",'入力'!$E$31)&amp;"高校 ","")&amp;IF((BF$1='入力'!$E$46+18)*('入力'!$E$40&lt;&gt;"進学しない"),IF('入力'!$E$31="","4人目",'入力'!$E$31)&amp;"大学 ",""))&amp;IF(BF$1='入力'!$B$24,'入力'!$B$12&amp;"退職 ","")&amp;IF(BF$1='入力'!$B$25,'入力'!$B$12&amp;"年金 ","")&amp;IF(BF$1='入力'!$C$24,'入力'!$C$12&amp;"退職 ","")&amp;IF(BF$1='入力'!$C$25,'入力'!$C$12&amp;"年金 ","")</f>
        <v/>
      </c>
      <c r="BG116" s="6">
        <f>IF(BG33&gt;0,'入力'!$A$94&amp;" ","")&amp;IF(BG34&gt;0,'入力'!$A$95&amp;" ","")&amp;IF(BG35&gt;0,'入力'!$A$96&amp;" ","")&amp;IF(BG36&gt;0,'入力'!$A$97&amp;" ","")&amp;IF(BG37&gt;0,'入力'!$A$98&amp;" ","")&amp;IF(BG38&gt;0,'入力'!$A$99&amp;" ","")&amp;IF(BG39&gt;0,'入力'!$A$100&amp;" ","")&amp;IF(BG40&gt;0,'入力'!$A$101&amp;" ","")&amp;IF(BG41&gt;0,'入力'!$A$102&amp;" ","")&amp;IF(BG42&gt;0,'入力'!$A$103&amp;" ","")&amp;IF(BG59&gt;0,'入力'!$A$107&amp;" ","")&amp;IF(BG60&gt;0,'入力'!$A$108&amp;" ","")&amp;IF(BG61&gt;0,'入力'!$A$109&amp;" ","")&amp;IF(BG62&gt;0,'入力'!$A$110&amp;" ","")&amp;IF(BG63&gt;0,'入力'!$A$111&amp;" ","")&amp;IF('入力'!$B$46="","",IF(BG$1='入力'!$B$32,IF('入力'!$B$31="","1人目",'入力'!$B$31)&amp;"誕生 ","")&amp;IF(BG$1='入力'!$B$46+6,IF('入力'!$B$31="","1人目",'入力'!$B$31)&amp;"小学校 ","")&amp;IF(BG$1='入力'!$B$46+12,IF('入力'!$B$31="","1人目",'入力'!$B$31)&amp;"中学校 ","")&amp;IF(BG$1='入力'!$B$46+15,IF('入力'!$B$31="","1人目",'入力'!$B$31)&amp;"高校 ","")&amp;IF((BG$1='入力'!$B$46+18)*('入力'!$B$40&lt;&gt;"進学しない"),IF('入力'!$B$31="","1人目",'入力'!$B$31)&amp;"大学 ",""))&amp;IF('入力'!$C$46="","",IF(BG$1='入力'!$C$32,IF('入力'!$C$31="","2人目",'入力'!$C$31)&amp;"誕生 ","")&amp;IF(BG$1='入力'!$C$46+6,IF('入力'!$C$31="","2人目",'入力'!$C$31)&amp;"小学校 ","")&amp;IF(BG$1='入力'!$C$46+12,IF('入力'!$C$31="","2人目",'入力'!$C$31)&amp;"中学校 ","")&amp;IF(BG$1='入力'!$C$46+15,IF('入力'!$C$31="","2人目",'入力'!$C$31)&amp;"高校 ","")&amp;IF((BG$1='入力'!$C$46+18)*('入力'!$C$40&lt;&gt;"進学しない"),IF('入力'!$C$31="","2人目",'入力'!$C$31)&amp;"大学 ",""))&amp;IF('入力'!$D$46="","",IF(BG$1='入力'!$D$32,IF('入力'!$D$31="","3人目",'入力'!$D$31)&amp;"誕生 ","")&amp;IF(BG$1='入力'!$D$46+6,IF('入力'!$D$31="","3人目",'入力'!$D$31)&amp;"小学校 ","")&amp;IF(BG$1='入力'!$D$46+12,IF('入力'!$D$31="","3人目",'入力'!$D$31)&amp;"中学校 ","")&amp;IF(BG$1='入力'!$D$46+15,IF('入力'!$D$31="","3人目",'入力'!$D$31)&amp;"高校 ","")&amp;IF((BG$1='入力'!$D$46+18)*('入力'!$D$40&lt;&gt;"進学しない"),IF('入力'!$D$31="","3人目",'入力'!$D$31)&amp;"大学 ",""))&amp;IF('入力'!$E$46="","",IF(BG$1='入力'!$E$32,IF('入力'!$E$31="","4人目",'入力'!$E$31)&amp;"誕生 ","")&amp;IF(BG$1='入力'!$E$46+6,IF('入力'!$E$31="","4人目",'入力'!$E$31)&amp;"小学校 ","")&amp;IF(BG$1='入力'!$E$46+12,IF('入力'!$E$31="","4人目",'入力'!$E$31)&amp;"中学校 ","")&amp;IF(BG$1='入力'!$E$46+15,IF('入力'!$E$31="","4人目",'入力'!$E$31)&amp;"高校 ","")&amp;IF((BG$1='入力'!$E$46+18)*('入力'!$E$40&lt;&gt;"進学しない"),IF('入力'!$E$31="","4人目",'入力'!$E$31)&amp;"大学 ",""))&amp;IF(BG$1='入力'!$B$24,'入力'!$B$12&amp;"退職 ","")&amp;IF(BG$1='入力'!$B$25,'入力'!$B$12&amp;"年金 ","")&amp;IF(BG$1='入力'!$C$24,'入力'!$C$12&amp;"退職 ","")&amp;IF(BG$1='入力'!$C$25,'入力'!$C$12&amp;"年金 ","")</f>
        <v/>
      </c>
      <c r="BH116" s="6">
        <f>IF(BH33&gt;0,'入力'!$A$94&amp;" ","")&amp;IF(BH34&gt;0,'入力'!$A$95&amp;" ","")&amp;IF(BH35&gt;0,'入力'!$A$96&amp;" ","")&amp;IF(BH36&gt;0,'入力'!$A$97&amp;" ","")&amp;IF(BH37&gt;0,'入力'!$A$98&amp;" ","")&amp;IF(BH38&gt;0,'入力'!$A$99&amp;" ","")&amp;IF(BH39&gt;0,'入力'!$A$100&amp;" ","")&amp;IF(BH40&gt;0,'入力'!$A$101&amp;" ","")&amp;IF(BH41&gt;0,'入力'!$A$102&amp;" ","")&amp;IF(BH42&gt;0,'入力'!$A$103&amp;" ","")&amp;IF(BH59&gt;0,'入力'!$A$107&amp;" ","")&amp;IF(BH60&gt;0,'入力'!$A$108&amp;" ","")&amp;IF(BH61&gt;0,'入力'!$A$109&amp;" ","")&amp;IF(BH62&gt;0,'入力'!$A$110&amp;" ","")&amp;IF(BH63&gt;0,'入力'!$A$111&amp;" ","")&amp;IF('入力'!$B$46="","",IF(BH$1='入力'!$B$32,IF('入力'!$B$31="","1人目",'入力'!$B$31)&amp;"誕生 ","")&amp;IF(BH$1='入力'!$B$46+6,IF('入力'!$B$31="","1人目",'入力'!$B$31)&amp;"小学校 ","")&amp;IF(BH$1='入力'!$B$46+12,IF('入力'!$B$31="","1人目",'入力'!$B$31)&amp;"中学校 ","")&amp;IF(BH$1='入力'!$B$46+15,IF('入力'!$B$31="","1人目",'入力'!$B$31)&amp;"高校 ","")&amp;IF((BH$1='入力'!$B$46+18)*('入力'!$B$40&lt;&gt;"進学しない"),IF('入力'!$B$31="","1人目",'入力'!$B$31)&amp;"大学 ",""))&amp;IF('入力'!$C$46="","",IF(BH$1='入力'!$C$32,IF('入力'!$C$31="","2人目",'入力'!$C$31)&amp;"誕生 ","")&amp;IF(BH$1='入力'!$C$46+6,IF('入力'!$C$31="","2人目",'入力'!$C$31)&amp;"小学校 ","")&amp;IF(BH$1='入力'!$C$46+12,IF('入力'!$C$31="","2人目",'入力'!$C$31)&amp;"中学校 ","")&amp;IF(BH$1='入力'!$C$46+15,IF('入力'!$C$31="","2人目",'入力'!$C$31)&amp;"高校 ","")&amp;IF((BH$1='入力'!$C$46+18)*('入力'!$C$40&lt;&gt;"進学しない"),IF('入力'!$C$31="","2人目",'入力'!$C$31)&amp;"大学 ",""))&amp;IF('入力'!$D$46="","",IF(BH$1='入力'!$D$32,IF('入力'!$D$31="","3人目",'入力'!$D$31)&amp;"誕生 ","")&amp;IF(BH$1='入力'!$D$46+6,IF('入力'!$D$31="","3人目",'入力'!$D$31)&amp;"小学校 ","")&amp;IF(BH$1='入力'!$D$46+12,IF('入力'!$D$31="","3人目",'入力'!$D$31)&amp;"中学校 ","")&amp;IF(BH$1='入力'!$D$46+15,IF('入力'!$D$31="","3人目",'入力'!$D$31)&amp;"高校 ","")&amp;IF((BH$1='入力'!$D$46+18)*('入力'!$D$40&lt;&gt;"進学しない"),IF('入力'!$D$31="","3人目",'入力'!$D$31)&amp;"大学 ",""))&amp;IF('入力'!$E$46="","",IF(BH$1='入力'!$E$32,IF('入力'!$E$31="","4人目",'入力'!$E$31)&amp;"誕生 ","")&amp;IF(BH$1='入力'!$E$46+6,IF('入力'!$E$31="","4人目",'入力'!$E$31)&amp;"小学校 ","")&amp;IF(BH$1='入力'!$E$46+12,IF('入力'!$E$31="","4人目",'入力'!$E$31)&amp;"中学校 ","")&amp;IF(BH$1='入力'!$E$46+15,IF('入力'!$E$31="","4人目",'入力'!$E$31)&amp;"高校 ","")&amp;IF((BH$1='入力'!$E$46+18)*('入力'!$E$40&lt;&gt;"進学しない"),IF('入力'!$E$31="","4人目",'入力'!$E$31)&amp;"大学 ",""))&amp;IF(BH$1='入力'!$B$24,'入力'!$B$12&amp;"退職 ","")&amp;IF(BH$1='入力'!$B$25,'入力'!$B$12&amp;"年金 ","")&amp;IF(BH$1='入力'!$C$24,'入力'!$C$12&amp;"退職 ","")&amp;IF(BH$1='入力'!$C$25,'入力'!$C$12&amp;"年金 ","")</f>
        <v/>
      </c>
      <c r="BI116" s="6">
        <f>IF(BI33&gt;0,'入力'!$A$94&amp;" ","")&amp;IF(BI34&gt;0,'入力'!$A$95&amp;" ","")&amp;IF(BI35&gt;0,'入力'!$A$96&amp;" ","")&amp;IF(BI36&gt;0,'入力'!$A$97&amp;" ","")&amp;IF(BI37&gt;0,'入力'!$A$98&amp;" ","")&amp;IF(BI38&gt;0,'入力'!$A$99&amp;" ","")&amp;IF(BI39&gt;0,'入力'!$A$100&amp;" ","")&amp;IF(BI40&gt;0,'入力'!$A$101&amp;" ","")&amp;IF(BI41&gt;0,'入力'!$A$102&amp;" ","")&amp;IF(BI42&gt;0,'入力'!$A$103&amp;" ","")&amp;IF(BI59&gt;0,'入力'!$A$107&amp;" ","")&amp;IF(BI60&gt;0,'入力'!$A$108&amp;" ","")&amp;IF(BI61&gt;0,'入力'!$A$109&amp;" ","")&amp;IF(BI62&gt;0,'入力'!$A$110&amp;" ","")&amp;IF(BI63&gt;0,'入力'!$A$111&amp;" ","")&amp;IF('入力'!$B$46="","",IF(BI$1='入力'!$B$32,IF('入力'!$B$31="","1人目",'入力'!$B$31)&amp;"誕生 ","")&amp;IF(BI$1='入力'!$B$46+6,IF('入力'!$B$31="","1人目",'入力'!$B$31)&amp;"小学校 ","")&amp;IF(BI$1='入力'!$B$46+12,IF('入力'!$B$31="","1人目",'入力'!$B$31)&amp;"中学校 ","")&amp;IF(BI$1='入力'!$B$46+15,IF('入力'!$B$31="","1人目",'入力'!$B$31)&amp;"高校 ","")&amp;IF((BI$1='入力'!$B$46+18)*('入力'!$B$40&lt;&gt;"進学しない"),IF('入力'!$B$31="","1人目",'入力'!$B$31)&amp;"大学 ",""))&amp;IF('入力'!$C$46="","",IF(BI$1='入力'!$C$32,IF('入力'!$C$31="","2人目",'入力'!$C$31)&amp;"誕生 ","")&amp;IF(BI$1='入力'!$C$46+6,IF('入力'!$C$31="","2人目",'入力'!$C$31)&amp;"小学校 ","")&amp;IF(BI$1='入力'!$C$46+12,IF('入力'!$C$31="","2人目",'入力'!$C$31)&amp;"中学校 ","")&amp;IF(BI$1='入力'!$C$46+15,IF('入力'!$C$31="","2人目",'入力'!$C$31)&amp;"高校 ","")&amp;IF((BI$1='入力'!$C$46+18)*('入力'!$C$40&lt;&gt;"進学しない"),IF('入力'!$C$31="","2人目",'入力'!$C$31)&amp;"大学 ",""))&amp;IF('入力'!$D$46="","",IF(BI$1='入力'!$D$32,IF('入力'!$D$31="","3人目",'入力'!$D$31)&amp;"誕生 ","")&amp;IF(BI$1='入力'!$D$46+6,IF('入力'!$D$31="","3人目",'入力'!$D$31)&amp;"小学校 ","")&amp;IF(BI$1='入力'!$D$46+12,IF('入力'!$D$31="","3人目",'入力'!$D$31)&amp;"中学校 ","")&amp;IF(BI$1='入力'!$D$46+15,IF('入力'!$D$31="","3人目",'入力'!$D$31)&amp;"高校 ","")&amp;IF((BI$1='入力'!$D$46+18)*('入力'!$D$40&lt;&gt;"進学しない"),IF('入力'!$D$31="","3人目",'入力'!$D$31)&amp;"大学 ",""))&amp;IF('入力'!$E$46="","",IF(BI$1='入力'!$E$32,IF('入力'!$E$31="","4人目",'入力'!$E$31)&amp;"誕生 ","")&amp;IF(BI$1='入力'!$E$46+6,IF('入力'!$E$31="","4人目",'入力'!$E$31)&amp;"小学校 ","")&amp;IF(BI$1='入力'!$E$46+12,IF('入力'!$E$31="","4人目",'入力'!$E$31)&amp;"中学校 ","")&amp;IF(BI$1='入力'!$E$46+15,IF('入力'!$E$31="","4人目",'入力'!$E$31)&amp;"高校 ","")&amp;IF((BI$1='入力'!$E$46+18)*('入力'!$E$40&lt;&gt;"進学しない"),IF('入力'!$E$31="","4人目",'入力'!$E$31)&amp;"大学 ",""))&amp;IF(BI$1='入力'!$B$24,'入力'!$B$12&amp;"退職 ","")&amp;IF(BI$1='入力'!$B$25,'入力'!$B$12&amp;"年金 ","")&amp;IF(BI$1='入力'!$C$24,'入力'!$C$12&amp;"退職 ","")&amp;IF(BI$1='入力'!$C$25,'入力'!$C$12&amp;"年金 ","")</f>
        <v/>
      </c>
      <c r="BJ116" s="6">
        <f>IF(BJ33&gt;0,'入力'!$A$94&amp;" ","")&amp;IF(BJ34&gt;0,'入力'!$A$95&amp;" ","")&amp;IF(BJ35&gt;0,'入力'!$A$96&amp;" ","")&amp;IF(BJ36&gt;0,'入力'!$A$97&amp;" ","")&amp;IF(BJ37&gt;0,'入力'!$A$98&amp;" ","")&amp;IF(BJ38&gt;0,'入力'!$A$99&amp;" ","")&amp;IF(BJ39&gt;0,'入力'!$A$100&amp;" ","")&amp;IF(BJ40&gt;0,'入力'!$A$101&amp;" ","")&amp;IF(BJ41&gt;0,'入力'!$A$102&amp;" ","")&amp;IF(BJ42&gt;0,'入力'!$A$103&amp;" ","")&amp;IF(BJ59&gt;0,'入力'!$A$107&amp;" ","")&amp;IF(BJ60&gt;0,'入力'!$A$108&amp;" ","")&amp;IF(BJ61&gt;0,'入力'!$A$109&amp;" ","")&amp;IF(BJ62&gt;0,'入力'!$A$110&amp;" ","")&amp;IF(BJ63&gt;0,'入力'!$A$111&amp;" ","")&amp;IF('入力'!$B$46="","",IF(BJ$1='入力'!$B$32,IF('入力'!$B$31="","1人目",'入力'!$B$31)&amp;"誕生 ","")&amp;IF(BJ$1='入力'!$B$46+6,IF('入力'!$B$31="","1人目",'入力'!$B$31)&amp;"小学校 ","")&amp;IF(BJ$1='入力'!$B$46+12,IF('入力'!$B$31="","1人目",'入力'!$B$31)&amp;"中学校 ","")&amp;IF(BJ$1='入力'!$B$46+15,IF('入力'!$B$31="","1人目",'入力'!$B$31)&amp;"高校 ","")&amp;IF((BJ$1='入力'!$B$46+18)*('入力'!$B$40&lt;&gt;"進学しない"),IF('入力'!$B$31="","1人目",'入力'!$B$31)&amp;"大学 ",""))&amp;IF('入力'!$C$46="","",IF(BJ$1='入力'!$C$32,IF('入力'!$C$31="","2人目",'入力'!$C$31)&amp;"誕生 ","")&amp;IF(BJ$1='入力'!$C$46+6,IF('入力'!$C$31="","2人目",'入力'!$C$31)&amp;"小学校 ","")&amp;IF(BJ$1='入力'!$C$46+12,IF('入力'!$C$31="","2人目",'入力'!$C$31)&amp;"中学校 ","")&amp;IF(BJ$1='入力'!$C$46+15,IF('入力'!$C$31="","2人目",'入力'!$C$31)&amp;"高校 ","")&amp;IF((BJ$1='入力'!$C$46+18)*('入力'!$C$40&lt;&gt;"進学しない"),IF('入力'!$C$31="","2人目",'入力'!$C$31)&amp;"大学 ",""))&amp;IF('入力'!$D$46="","",IF(BJ$1='入力'!$D$32,IF('入力'!$D$31="","3人目",'入力'!$D$31)&amp;"誕生 ","")&amp;IF(BJ$1='入力'!$D$46+6,IF('入力'!$D$31="","3人目",'入力'!$D$31)&amp;"小学校 ","")&amp;IF(BJ$1='入力'!$D$46+12,IF('入力'!$D$31="","3人目",'入力'!$D$31)&amp;"中学校 ","")&amp;IF(BJ$1='入力'!$D$46+15,IF('入力'!$D$31="","3人目",'入力'!$D$31)&amp;"高校 ","")&amp;IF((BJ$1='入力'!$D$46+18)*('入力'!$D$40&lt;&gt;"進学しない"),IF('入力'!$D$31="","3人目",'入力'!$D$31)&amp;"大学 ",""))&amp;IF('入力'!$E$46="","",IF(BJ$1='入力'!$E$32,IF('入力'!$E$31="","4人目",'入力'!$E$31)&amp;"誕生 ","")&amp;IF(BJ$1='入力'!$E$46+6,IF('入力'!$E$31="","4人目",'入力'!$E$31)&amp;"小学校 ","")&amp;IF(BJ$1='入力'!$E$46+12,IF('入力'!$E$31="","4人目",'入力'!$E$31)&amp;"中学校 ","")&amp;IF(BJ$1='入力'!$E$46+15,IF('入力'!$E$31="","4人目",'入力'!$E$31)&amp;"高校 ","")&amp;IF((BJ$1='入力'!$E$46+18)*('入力'!$E$40&lt;&gt;"進学しない"),IF('入力'!$E$31="","4人目",'入力'!$E$31)&amp;"大学 ",""))&amp;IF(BJ$1='入力'!$B$24,'入力'!$B$12&amp;"退職 ","")&amp;IF(BJ$1='入力'!$B$25,'入力'!$B$12&amp;"年金 ","")&amp;IF(BJ$1='入力'!$C$24,'入力'!$C$12&amp;"退職 ","")&amp;IF(BJ$1='入力'!$C$25,'入力'!$C$12&amp;"年金 ","")</f>
        <v/>
      </c>
      <c r="BK116" s="6">
        <f>IF(BK33&gt;0,'入力'!$A$94&amp;" ","")&amp;IF(BK34&gt;0,'入力'!$A$95&amp;" ","")&amp;IF(BK35&gt;0,'入力'!$A$96&amp;" ","")&amp;IF(BK36&gt;0,'入力'!$A$97&amp;" ","")&amp;IF(BK37&gt;0,'入力'!$A$98&amp;" ","")&amp;IF(BK38&gt;0,'入力'!$A$99&amp;" ","")&amp;IF(BK39&gt;0,'入力'!$A$100&amp;" ","")&amp;IF(BK40&gt;0,'入力'!$A$101&amp;" ","")&amp;IF(BK41&gt;0,'入力'!$A$102&amp;" ","")&amp;IF(BK42&gt;0,'入力'!$A$103&amp;" ","")&amp;IF(BK59&gt;0,'入力'!$A$107&amp;" ","")&amp;IF(BK60&gt;0,'入力'!$A$108&amp;" ","")&amp;IF(BK61&gt;0,'入力'!$A$109&amp;" ","")&amp;IF(BK62&gt;0,'入力'!$A$110&amp;" ","")&amp;IF(BK63&gt;0,'入力'!$A$111&amp;" ","")&amp;IF('入力'!$B$46="","",IF(BK$1='入力'!$B$32,IF('入力'!$B$31="","1人目",'入力'!$B$31)&amp;"誕生 ","")&amp;IF(BK$1='入力'!$B$46+6,IF('入力'!$B$31="","1人目",'入力'!$B$31)&amp;"小学校 ","")&amp;IF(BK$1='入力'!$B$46+12,IF('入力'!$B$31="","1人目",'入力'!$B$31)&amp;"中学校 ","")&amp;IF(BK$1='入力'!$B$46+15,IF('入力'!$B$31="","1人目",'入力'!$B$31)&amp;"高校 ","")&amp;IF((BK$1='入力'!$B$46+18)*('入力'!$B$40&lt;&gt;"進学しない"),IF('入力'!$B$31="","1人目",'入力'!$B$31)&amp;"大学 ",""))&amp;IF('入力'!$C$46="","",IF(BK$1='入力'!$C$32,IF('入力'!$C$31="","2人目",'入力'!$C$31)&amp;"誕生 ","")&amp;IF(BK$1='入力'!$C$46+6,IF('入力'!$C$31="","2人目",'入力'!$C$31)&amp;"小学校 ","")&amp;IF(BK$1='入力'!$C$46+12,IF('入力'!$C$31="","2人目",'入力'!$C$31)&amp;"中学校 ","")&amp;IF(BK$1='入力'!$C$46+15,IF('入力'!$C$31="","2人目",'入力'!$C$31)&amp;"高校 ","")&amp;IF((BK$1='入力'!$C$46+18)*('入力'!$C$40&lt;&gt;"進学しない"),IF('入力'!$C$31="","2人目",'入力'!$C$31)&amp;"大学 ",""))&amp;IF('入力'!$D$46="","",IF(BK$1='入力'!$D$32,IF('入力'!$D$31="","3人目",'入力'!$D$31)&amp;"誕生 ","")&amp;IF(BK$1='入力'!$D$46+6,IF('入力'!$D$31="","3人目",'入力'!$D$31)&amp;"小学校 ","")&amp;IF(BK$1='入力'!$D$46+12,IF('入力'!$D$31="","3人目",'入力'!$D$31)&amp;"中学校 ","")&amp;IF(BK$1='入力'!$D$46+15,IF('入力'!$D$31="","3人目",'入力'!$D$31)&amp;"高校 ","")&amp;IF((BK$1='入力'!$D$46+18)*('入力'!$D$40&lt;&gt;"進学しない"),IF('入力'!$D$31="","3人目",'入力'!$D$31)&amp;"大学 ",""))&amp;IF('入力'!$E$46="","",IF(BK$1='入力'!$E$32,IF('入力'!$E$31="","4人目",'入力'!$E$31)&amp;"誕生 ","")&amp;IF(BK$1='入力'!$E$46+6,IF('入力'!$E$31="","4人目",'入力'!$E$31)&amp;"小学校 ","")&amp;IF(BK$1='入力'!$E$46+12,IF('入力'!$E$31="","4人目",'入力'!$E$31)&amp;"中学校 ","")&amp;IF(BK$1='入力'!$E$46+15,IF('入力'!$E$31="","4人目",'入力'!$E$31)&amp;"高校 ","")&amp;IF((BK$1='入力'!$E$46+18)*('入力'!$E$40&lt;&gt;"進学しない"),IF('入力'!$E$31="","4人目",'入力'!$E$31)&amp;"大学 ",""))&amp;IF(BK$1='入力'!$B$24,'入力'!$B$12&amp;"退職 ","")&amp;IF(BK$1='入力'!$B$25,'入力'!$B$12&amp;"年金 ","")&amp;IF(BK$1='入力'!$C$24,'入力'!$C$12&amp;"退職 ","")&amp;IF(BK$1='入力'!$C$25,'入力'!$C$12&amp;"年金 ","")</f>
        <v/>
      </c>
      <c r="BL116" s="6">
        <f>IF(BL33&gt;0,'入力'!$A$94&amp;" ","")&amp;IF(BL34&gt;0,'入力'!$A$95&amp;" ","")&amp;IF(BL35&gt;0,'入力'!$A$96&amp;" ","")&amp;IF(BL36&gt;0,'入力'!$A$97&amp;" ","")&amp;IF(BL37&gt;0,'入力'!$A$98&amp;" ","")&amp;IF(BL38&gt;0,'入力'!$A$99&amp;" ","")&amp;IF(BL39&gt;0,'入力'!$A$100&amp;" ","")&amp;IF(BL40&gt;0,'入力'!$A$101&amp;" ","")&amp;IF(BL41&gt;0,'入力'!$A$102&amp;" ","")&amp;IF(BL42&gt;0,'入力'!$A$103&amp;" ","")&amp;IF(BL59&gt;0,'入力'!$A$107&amp;" ","")&amp;IF(BL60&gt;0,'入力'!$A$108&amp;" ","")&amp;IF(BL61&gt;0,'入力'!$A$109&amp;" ","")&amp;IF(BL62&gt;0,'入力'!$A$110&amp;" ","")&amp;IF(BL63&gt;0,'入力'!$A$111&amp;" ","")&amp;IF('入力'!$B$46="","",IF(BL$1='入力'!$B$32,IF('入力'!$B$31="","1人目",'入力'!$B$31)&amp;"誕生 ","")&amp;IF(BL$1='入力'!$B$46+6,IF('入力'!$B$31="","1人目",'入力'!$B$31)&amp;"小学校 ","")&amp;IF(BL$1='入力'!$B$46+12,IF('入力'!$B$31="","1人目",'入力'!$B$31)&amp;"中学校 ","")&amp;IF(BL$1='入力'!$B$46+15,IF('入力'!$B$31="","1人目",'入力'!$B$31)&amp;"高校 ","")&amp;IF((BL$1='入力'!$B$46+18)*('入力'!$B$40&lt;&gt;"進学しない"),IF('入力'!$B$31="","1人目",'入力'!$B$31)&amp;"大学 ",""))&amp;IF('入力'!$C$46="","",IF(BL$1='入力'!$C$32,IF('入力'!$C$31="","2人目",'入力'!$C$31)&amp;"誕生 ","")&amp;IF(BL$1='入力'!$C$46+6,IF('入力'!$C$31="","2人目",'入力'!$C$31)&amp;"小学校 ","")&amp;IF(BL$1='入力'!$C$46+12,IF('入力'!$C$31="","2人目",'入力'!$C$31)&amp;"中学校 ","")&amp;IF(BL$1='入力'!$C$46+15,IF('入力'!$C$31="","2人目",'入力'!$C$31)&amp;"高校 ","")&amp;IF((BL$1='入力'!$C$46+18)*('入力'!$C$40&lt;&gt;"進学しない"),IF('入力'!$C$31="","2人目",'入力'!$C$31)&amp;"大学 ",""))&amp;IF('入力'!$D$46="","",IF(BL$1='入力'!$D$32,IF('入力'!$D$31="","3人目",'入力'!$D$31)&amp;"誕生 ","")&amp;IF(BL$1='入力'!$D$46+6,IF('入力'!$D$31="","3人目",'入力'!$D$31)&amp;"小学校 ","")&amp;IF(BL$1='入力'!$D$46+12,IF('入力'!$D$31="","3人目",'入力'!$D$31)&amp;"中学校 ","")&amp;IF(BL$1='入力'!$D$46+15,IF('入力'!$D$31="","3人目",'入力'!$D$31)&amp;"高校 ","")&amp;IF((BL$1='入力'!$D$46+18)*('入力'!$D$40&lt;&gt;"進学しない"),IF('入力'!$D$31="","3人目",'入力'!$D$31)&amp;"大学 ",""))&amp;IF('入力'!$E$46="","",IF(BL$1='入力'!$E$32,IF('入力'!$E$31="","4人目",'入力'!$E$31)&amp;"誕生 ","")&amp;IF(BL$1='入力'!$E$46+6,IF('入力'!$E$31="","4人目",'入力'!$E$31)&amp;"小学校 ","")&amp;IF(BL$1='入力'!$E$46+12,IF('入力'!$E$31="","4人目",'入力'!$E$31)&amp;"中学校 ","")&amp;IF(BL$1='入力'!$E$46+15,IF('入力'!$E$31="","4人目",'入力'!$E$31)&amp;"高校 ","")&amp;IF((BL$1='入力'!$E$46+18)*('入力'!$E$40&lt;&gt;"進学しない"),IF('入力'!$E$31="","4人目",'入力'!$E$31)&amp;"大学 ",""))&amp;IF(BL$1='入力'!$B$24,'入力'!$B$12&amp;"退職 ","")&amp;IF(BL$1='入力'!$B$25,'入力'!$B$12&amp;"年金 ","")&amp;IF(BL$1='入力'!$C$24,'入力'!$C$12&amp;"退職 ","")&amp;IF(BL$1='入力'!$C$25,'入力'!$C$12&amp;"年金 ","")</f>
        <v/>
      </c>
      <c r="BM116" s="6">
        <f>IF(BM33&gt;0,'入力'!$A$94&amp;" ","")&amp;IF(BM34&gt;0,'入力'!$A$95&amp;" ","")&amp;IF(BM35&gt;0,'入力'!$A$96&amp;" ","")&amp;IF(BM36&gt;0,'入力'!$A$97&amp;" ","")&amp;IF(BM37&gt;0,'入力'!$A$98&amp;" ","")&amp;IF(BM38&gt;0,'入力'!$A$99&amp;" ","")&amp;IF(BM39&gt;0,'入力'!$A$100&amp;" ","")&amp;IF(BM40&gt;0,'入力'!$A$101&amp;" ","")&amp;IF(BM41&gt;0,'入力'!$A$102&amp;" ","")&amp;IF(BM42&gt;0,'入力'!$A$103&amp;" ","")&amp;IF(BM59&gt;0,'入力'!$A$107&amp;" ","")&amp;IF(BM60&gt;0,'入力'!$A$108&amp;" ","")&amp;IF(BM61&gt;0,'入力'!$A$109&amp;" ","")&amp;IF(BM62&gt;0,'入力'!$A$110&amp;" ","")&amp;IF(BM63&gt;0,'入力'!$A$111&amp;" ","")&amp;IF('入力'!$B$46="","",IF(BM$1='入力'!$B$32,IF('入力'!$B$31="","1人目",'入力'!$B$31)&amp;"誕生 ","")&amp;IF(BM$1='入力'!$B$46+6,IF('入力'!$B$31="","1人目",'入力'!$B$31)&amp;"小学校 ","")&amp;IF(BM$1='入力'!$B$46+12,IF('入力'!$B$31="","1人目",'入力'!$B$31)&amp;"中学校 ","")&amp;IF(BM$1='入力'!$B$46+15,IF('入力'!$B$31="","1人目",'入力'!$B$31)&amp;"高校 ","")&amp;IF((BM$1='入力'!$B$46+18)*('入力'!$B$40&lt;&gt;"進学しない"),IF('入力'!$B$31="","1人目",'入力'!$B$31)&amp;"大学 ",""))&amp;IF('入力'!$C$46="","",IF(BM$1='入力'!$C$32,IF('入力'!$C$31="","2人目",'入力'!$C$31)&amp;"誕生 ","")&amp;IF(BM$1='入力'!$C$46+6,IF('入力'!$C$31="","2人目",'入力'!$C$31)&amp;"小学校 ","")&amp;IF(BM$1='入力'!$C$46+12,IF('入力'!$C$31="","2人目",'入力'!$C$31)&amp;"中学校 ","")&amp;IF(BM$1='入力'!$C$46+15,IF('入力'!$C$31="","2人目",'入力'!$C$31)&amp;"高校 ","")&amp;IF((BM$1='入力'!$C$46+18)*('入力'!$C$40&lt;&gt;"進学しない"),IF('入力'!$C$31="","2人目",'入力'!$C$31)&amp;"大学 ",""))&amp;IF('入力'!$D$46="","",IF(BM$1='入力'!$D$32,IF('入力'!$D$31="","3人目",'入力'!$D$31)&amp;"誕生 ","")&amp;IF(BM$1='入力'!$D$46+6,IF('入力'!$D$31="","3人目",'入力'!$D$31)&amp;"小学校 ","")&amp;IF(BM$1='入力'!$D$46+12,IF('入力'!$D$31="","3人目",'入力'!$D$31)&amp;"中学校 ","")&amp;IF(BM$1='入力'!$D$46+15,IF('入力'!$D$31="","3人目",'入力'!$D$31)&amp;"高校 ","")&amp;IF((BM$1='入力'!$D$46+18)*('入力'!$D$40&lt;&gt;"進学しない"),IF('入力'!$D$31="","3人目",'入力'!$D$31)&amp;"大学 ",""))&amp;IF('入力'!$E$46="","",IF(BM$1='入力'!$E$32,IF('入力'!$E$31="","4人目",'入力'!$E$31)&amp;"誕生 ","")&amp;IF(BM$1='入力'!$E$46+6,IF('入力'!$E$31="","4人目",'入力'!$E$31)&amp;"小学校 ","")&amp;IF(BM$1='入力'!$E$46+12,IF('入力'!$E$31="","4人目",'入力'!$E$31)&amp;"中学校 ","")&amp;IF(BM$1='入力'!$E$46+15,IF('入力'!$E$31="","4人目",'入力'!$E$31)&amp;"高校 ","")&amp;IF((BM$1='入力'!$E$46+18)*('入力'!$E$40&lt;&gt;"進学しない"),IF('入力'!$E$31="","4人目",'入力'!$E$31)&amp;"大学 ",""))&amp;IF(BM$1='入力'!$B$24,'入力'!$B$12&amp;"退職 ","")&amp;IF(BM$1='入力'!$B$25,'入力'!$B$12&amp;"年金 ","")&amp;IF(BM$1='入力'!$C$24,'入力'!$C$12&amp;"退職 ","")&amp;IF(BM$1='入力'!$C$25,'入力'!$C$12&amp;"年金 ","")</f>
        <v/>
      </c>
      <c r="BN116" s="6">
        <f>IF(BN33&gt;0,'入力'!$A$94&amp;" ","")&amp;IF(BN34&gt;0,'入力'!$A$95&amp;" ","")&amp;IF(BN35&gt;0,'入力'!$A$96&amp;" ","")&amp;IF(BN36&gt;0,'入力'!$A$97&amp;" ","")&amp;IF(BN37&gt;0,'入力'!$A$98&amp;" ","")&amp;IF(BN38&gt;0,'入力'!$A$99&amp;" ","")&amp;IF(BN39&gt;0,'入力'!$A$100&amp;" ","")&amp;IF(BN40&gt;0,'入力'!$A$101&amp;" ","")&amp;IF(BN41&gt;0,'入力'!$A$102&amp;" ","")&amp;IF(BN42&gt;0,'入力'!$A$103&amp;" ","")&amp;IF(BN59&gt;0,'入力'!$A$107&amp;" ","")&amp;IF(BN60&gt;0,'入力'!$A$108&amp;" ","")&amp;IF(BN61&gt;0,'入力'!$A$109&amp;" ","")&amp;IF(BN62&gt;0,'入力'!$A$110&amp;" ","")&amp;IF(BN63&gt;0,'入力'!$A$111&amp;" ","")&amp;IF('入力'!$B$46="","",IF(BN$1='入力'!$B$32,IF('入力'!$B$31="","1人目",'入力'!$B$31)&amp;"誕生 ","")&amp;IF(BN$1='入力'!$B$46+6,IF('入力'!$B$31="","1人目",'入力'!$B$31)&amp;"小学校 ","")&amp;IF(BN$1='入力'!$B$46+12,IF('入力'!$B$31="","1人目",'入力'!$B$31)&amp;"中学校 ","")&amp;IF(BN$1='入力'!$B$46+15,IF('入力'!$B$31="","1人目",'入力'!$B$31)&amp;"高校 ","")&amp;IF((BN$1='入力'!$B$46+18)*('入力'!$B$40&lt;&gt;"進学しない"),IF('入力'!$B$31="","1人目",'入力'!$B$31)&amp;"大学 ",""))&amp;IF('入力'!$C$46="","",IF(BN$1='入力'!$C$32,IF('入力'!$C$31="","2人目",'入力'!$C$31)&amp;"誕生 ","")&amp;IF(BN$1='入力'!$C$46+6,IF('入力'!$C$31="","2人目",'入力'!$C$31)&amp;"小学校 ","")&amp;IF(BN$1='入力'!$C$46+12,IF('入力'!$C$31="","2人目",'入力'!$C$31)&amp;"中学校 ","")&amp;IF(BN$1='入力'!$C$46+15,IF('入力'!$C$31="","2人目",'入力'!$C$31)&amp;"高校 ","")&amp;IF((BN$1='入力'!$C$46+18)*('入力'!$C$40&lt;&gt;"進学しない"),IF('入力'!$C$31="","2人目",'入力'!$C$31)&amp;"大学 ",""))&amp;IF('入力'!$D$46="","",IF(BN$1='入力'!$D$32,IF('入力'!$D$31="","3人目",'入力'!$D$31)&amp;"誕生 ","")&amp;IF(BN$1='入力'!$D$46+6,IF('入力'!$D$31="","3人目",'入力'!$D$31)&amp;"小学校 ","")&amp;IF(BN$1='入力'!$D$46+12,IF('入力'!$D$31="","3人目",'入力'!$D$31)&amp;"中学校 ","")&amp;IF(BN$1='入力'!$D$46+15,IF('入力'!$D$31="","3人目",'入力'!$D$31)&amp;"高校 ","")&amp;IF((BN$1='入力'!$D$46+18)*('入力'!$D$40&lt;&gt;"進学しない"),IF('入力'!$D$31="","3人目",'入力'!$D$31)&amp;"大学 ",""))&amp;IF('入力'!$E$46="","",IF(BN$1='入力'!$E$32,IF('入力'!$E$31="","4人目",'入力'!$E$31)&amp;"誕生 ","")&amp;IF(BN$1='入力'!$E$46+6,IF('入力'!$E$31="","4人目",'入力'!$E$31)&amp;"小学校 ","")&amp;IF(BN$1='入力'!$E$46+12,IF('入力'!$E$31="","4人目",'入力'!$E$31)&amp;"中学校 ","")&amp;IF(BN$1='入力'!$E$46+15,IF('入力'!$E$31="","4人目",'入力'!$E$31)&amp;"高校 ","")&amp;IF((BN$1='入力'!$E$46+18)*('入力'!$E$40&lt;&gt;"進学しない"),IF('入力'!$E$31="","4人目",'入力'!$E$31)&amp;"大学 ",""))&amp;IF(BN$1='入力'!$B$24,'入力'!$B$12&amp;"退職 ","")&amp;IF(BN$1='入力'!$B$25,'入力'!$B$12&amp;"年金 ","")&amp;IF(BN$1='入力'!$C$24,'入力'!$C$12&amp;"退職 ","")&amp;IF(BN$1='入力'!$C$25,'入力'!$C$12&amp;"年金 ","")</f>
        <v/>
      </c>
      <c r="BO116" s="6">
        <f>IF(BO33&gt;0,'入力'!$A$94&amp;" ","")&amp;IF(BO34&gt;0,'入力'!$A$95&amp;" ","")&amp;IF(BO35&gt;0,'入力'!$A$96&amp;" ","")&amp;IF(BO36&gt;0,'入力'!$A$97&amp;" ","")&amp;IF(BO37&gt;0,'入力'!$A$98&amp;" ","")&amp;IF(BO38&gt;0,'入力'!$A$99&amp;" ","")&amp;IF(BO39&gt;0,'入力'!$A$100&amp;" ","")&amp;IF(BO40&gt;0,'入力'!$A$101&amp;" ","")&amp;IF(BO41&gt;0,'入力'!$A$102&amp;" ","")&amp;IF(BO42&gt;0,'入力'!$A$103&amp;" ","")&amp;IF(BO59&gt;0,'入力'!$A$107&amp;" ","")&amp;IF(BO60&gt;0,'入力'!$A$108&amp;" ","")&amp;IF(BO61&gt;0,'入力'!$A$109&amp;" ","")&amp;IF(BO62&gt;0,'入力'!$A$110&amp;" ","")&amp;IF(BO63&gt;0,'入力'!$A$111&amp;" ","")&amp;IF('入力'!$B$46="","",IF(BO$1='入力'!$B$32,IF('入力'!$B$31="","1人目",'入力'!$B$31)&amp;"誕生 ","")&amp;IF(BO$1='入力'!$B$46+6,IF('入力'!$B$31="","1人目",'入力'!$B$31)&amp;"小学校 ","")&amp;IF(BO$1='入力'!$B$46+12,IF('入力'!$B$31="","1人目",'入力'!$B$31)&amp;"中学校 ","")&amp;IF(BO$1='入力'!$B$46+15,IF('入力'!$B$31="","1人目",'入力'!$B$31)&amp;"高校 ","")&amp;IF((BO$1='入力'!$B$46+18)*('入力'!$B$40&lt;&gt;"進学しない"),IF('入力'!$B$31="","1人目",'入力'!$B$31)&amp;"大学 ",""))&amp;IF('入力'!$C$46="","",IF(BO$1='入力'!$C$32,IF('入力'!$C$31="","2人目",'入力'!$C$31)&amp;"誕生 ","")&amp;IF(BO$1='入力'!$C$46+6,IF('入力'!$C$31="","2人目",'入力'!$C$31)&amp;"小学校 ","")&amp;IF(BO$1='入力'!$C$46+12,IF('入力'!$C$31="","2人目",'入力'!$C$31)&amp;"中学校 ","")&amp;IF(BO$1='入力'!$C$46+15,IF('入力'!$C$31="","2人目",'入力'!$C$31)&amp;"高校 ","")&amp;IF((BO$1='入力'!$C$46+18)*('入力'!$C$40&lt;&gt;"進学しない"),IF('入力'!$C$31="","2人目",'入力'!$C$31)&amp;"大学 ",""))&amp;IF('入力'!$D$46="","",IF(BO$1='入力'!$D$32,IF('入力'!$D$31="","3人目",'入力'!$D$31)&amp;"誕生 ","")&amp;IF(BO$1='入力'!$D$46+6,IF('入力'!$D$31="","3人目",'入力'!$D$31)&amp;"小学校 ","")&amp;IF(BO$1='入力'!$D$46+12,IF('入力'!$D$31="","3人目",'入力'!$D$31)&amp;"中学校 ","")&amp;IF(BO$1='入力'!$D$46+15,IF('入力'!$D$31="","3人目",'入力'!$D$31)&amp;"高校 ","")&amp;IF((BO$1='入力'!$D$46+18)*('入力'!$D$40&lt;&gt;"進学しない"),IF('入力'!$D$31="","3人目",'入力'!$D$31)&amp;"大学 ",""))&amp;IF('入力'!$E$46="","",IF(BO$1='入力'!$E$32,IF('入力'!$E$31="","4人目",'入力'!$E$31)&amp;"誕生 ","")&amp;IF(BO$1='入力'!$E$46+6,IF('入力'!$E$31="","4人目",'入力'!$E$31)&amp;"小学校 ","")&amp;IF(BO$1='入力'!$E$46+12,IF('入力'!$E$31="","4人目",'入力'!$E$31)&amp;"中学校 ","")&amp;IF(BO$1='入力'!$E$46+15,IF('入力'!$E$31="","4人目",'入力'!$E$31)&amp;"高校 ","")&amp;IF((BO$1='入力'!$E$46+18)*('入力'!$E$40&lt;&gt;"進学しない"),IF('入力'!$E$31="","4人目",'入力'!$E$31)&amp;"大学 ",""))&amp;IF(BO$1='入力'!$B$24,'入力'!$B$12&amp;"退職 ","")&amp;IF(BO$1='入力'!$B$25,'入力'!$B$12&amp;"年金 ","")&amp;IF(BO$1='入力'!$C$24,'入力'!$C$12&amp;"退職 ","")&amp;IF(BO$1='入力'!$C$25,'入力'!$C$12&amp;"年金 ","")</f>
        <v/>
      </c>
    </row>
    <row r="117">
      <c r="A117" s="5" t="inlineStr">
        <is>
          <t>確かめ：入るお金の差</t>
        </is>
      </c>
      <c r="B117" s="51">
        <f>'年ごとの表'!B21-INDEX(B75:B77,'入力'!$C$7)</f>
        <v/>
      </c>
      <c r="C117" s="51">
        <f>'年ごとの表'!C21-INDEX(C75:C77,'入力'!$C$7)</f>
        <v/>
      </c>
      <c r="D117" s="51">
        <f>'年ごとの表'!D21-INDEX(D75:D77,'入力'!$C$7)</f>
        <v/>
      </c>
      <c r="E117" s="51">
        <f>'年ごとの表'!E21-INDEX(E75:E77,'入力'!$C$7)</f>
        <v/>
      </c>
      <c r="F117" s="51">
        <f>'年ごとの表'!F21-INDEX(F75:F77,'入力'!$C$7)</f>
        <v/>
      </c>
      <c r="G117" s="51">
        <f>'年ごとの表'!G21-INDEX(G75:G77,'入力'!$C$7)</f>
        <v/>
      </c>
      <c r="H117" s="51">
        <f>'年ごとの表'!H21-INDEX(H75:H77,'入力'!$C$7)</f>
        <v/>
      </c>
      <c r="I117" s="51">
        <f>'年ごとの表'!I21-INDEX(I75:I77,'入力'!$C$7)</f>
        <v/>
      </c>
      <c r="J117" s="51">
        <f>'年ごとの表'!J21-INDEX(J75:J77,'入力'!$C$7)</f>
        <v/>
      </c>
      <c r="K117" s="51">
        <f>'年ごとの表'!K21-INDEX(K75:K77,'入力'!$C$7)</f>
        <v/>
      </c>
      <c r="L117" s="51">
        <f>'年ごとの表'!L21-INDEX(L75:L77,'入力'!$C$7)</f>
        <v/>
      </c>
      <c r="M117" s="51">
        <f>'年ごとの表'!M21-INDEX(M75:M77,'入力'!$C$7)</f>
        <v/>
      </c>
      <c r="N117" s="51">
        <f>'年ごとの表'!N21-INDEX(N75:N77,'入力'!$C$7)</f>
        <v/>
      </c>
      <c r="O117" s="51">
        <f>'年ごとの表'!O21-INDEX(O75:O77,'入力'!$C$7)</f>
        <v/>
      </c>
      <c r="P117" s="51">
        <f>'年ごとの表'!P21-INDEX(P75:P77,'入力'!$C$7)</f>
        <v/>
      </c>
      <c r="Q117" s="51">
        <f>'年ごとの表'!Q21-INDEX(Q75:Q77,'入力'!$C$7)</f>
        <v/>
      </c>
      <c r="R117" s="51">
        <f>'年ごとの表'!R21-INDEX(R75:R77,'入力'!$C$7)</f>
        <v/>
      </c>
      <c r="S117" s="51">
        <f>'年ごとの表'!S21-INDEX(S75:S77,'入力'!$C$7)</f>
        <v/>
      </c>
      <c r="T117" s="51">
        <f>'年ごとの表'!T21-INDEX(T75:T77,'入力'!$C$7)</f>
        <v/>
      </c>
      <c r="U117" s="51">
        <f>'年ごとの表'!U21-INDEX(U75:U77,'入力'!$C$7)</f>
        <v/>
      </c>
      <c r="V117" s="51">
        <f>'年ごとの表'!V21-INDEX(V75:V77,'入力'!$C$7)</f>
        <v/>
      </c>
      <c r="W117" s="51">
        <f>'年ごとの表'!W21-INDEX(W75:W77,'入力'!$C$7)</f>
        <v/>
      </c>
      <c r="X117" s="51">
        <f>'年ごとの表'!X21-INDEX(X75:X77,'入力'!$C$7)</f>
        <v/>
      </c>
      <c r="Y117" s="51">
        <f>'年ごとの表'!Y21-INDEX(Y75:Y77,'入力'!$C$7)</f>
        <v/>
      </c>
      <c r="Z117" s="51">
        <f>'年ごとの表'!Z21-INDEX(Z75:Z77,'入力'!$C$7)</f>
        <v/>
      </c>
      <c r="AA117" s="51">
        <f>'年ごとの表'!AA21-INDEX(AA75:AA77,'入力'!$C$7)</f>
        <v/>
      </c>
      <c r="AB117" s="51">
        <f>'年ごとの表'!AB21-INDEX(AB75:AB77,'入力'!$C$7)</f>
        <v/>
      </c>
      <c r="AC117" s="51">
        <f>'年ごとの表'!AC21-INDEX(AC75:AC77,'入力'!$C$7)</f>
        <v/>
      </c>
      <c r="AD117" s="51">
        <f>'年ごとの表'!AD21-INDEX(AD75:AD77,'入力'!$C$7)</f>
        <v/>
      </c>
      <c r="AE117" s="51">
        <f>'年ごとの表'!AE21-INDEX(AE75:AE77,'入力'!$C$7)</f>
        <v/>
      </c>
      <c r="AF117" s="51">
        <f>'年ごとの表'!AF21-INDEX(AF75:AF77,'入力'!$C$7)</f>
        <v/>
      </c>
      <c r="AG117" s="51">
        <f>'年ごとの表'!AG21-INDEX(AG75:AG77,'入力'!$C$7)</f>
        <v/>
      </c>
      <c r="AH117" s="51">
        <f>'年ごとの表'!AH21-INDEX(AH75:AH77,'入力'!$C$7)</f>
        <v/>
      </c>
      <c r="AI117" s="51">
        <f>'年ごとの表'!AI21-INDEX(AI75:AI77,'入力'!$C$7)</f>
        <v/>
      </c>
      <c r="AJ117" s="51">
        <f>'年ごとの表'!AJ21-INDEX(AJ75:AJ77,'入力'!$C$7)</f>
        <v/>
      </c>
      <c r="AK117" s="51">
        <f>'年ごとの表'!AK21-INDEX(AK75:AK77,'入力'!$C$7)</f>
        <v/>
      </c>
      <c r="AL117" s="51">
        <f>'年ごとの表'!AL21-INDEX(AL75:AL77,'入力'!$C$7)</f>
        <v/>
      </c>
      <c r="AM117" s="51">
        <f>'年ごとの表'!AM21-INDEX(AM75:AM77,'入力'!$C$7)</f>
        <v/>
      </c>
      <c r="AN117" s="51">
        <f>'年ごとの表'!AN21-INDEX(AN75:AN77,'入力'!$C$7)</f>
        <v/>
      </c>
      <c r="AO117" s="51">
        <f>'年ごとの表'!AO21-INDEX(AO75:AO77,'入力'!$C$7)</f>
        <v/>
      </c>
      <c r="AP117" s="51">
        <f>'年ごとの表'!AP21-INDEX(AP75:AP77,'入力'!$C$7)</f>
        <v/>
      </c>
      <c r="AQ117" s="51">
        <f>'年ごとの表'!AQ21-INDEX(AQ75:AQ77,'入力'!$C$7)</f>
        <v/>
      </c>
      <c r="AR117" s="51">
        <f>'年ごとの表'!AR21-INDEX(AR75:AR77,'入力'!$C$7)</f>
        <v/>
      </c>
      <c r="AS117" s="51">
        <f>'年ごとの表'!AS21-INDEX(AS75:AS77,'入力'!$C$7)</f>
        <v/>
      </c>
      <c r="AT117" s="51">
        <f>'年ごとの表'!AT21-INDEX(AT75:AT77,'入力'!$C$7)</f>
        <v/>
      </c>
      <c r="AU117" s="51">
        <f>'年ごとの表'!AU21-INDEX(AU75:AU77,'入力'!$C$7)</f>
        <v/>
      </c>
      <c r="AV117" s="51">
        <f>'年ごとの表'!AV21-INDEX(AV75:AV77,'入力'!$C$7)</f>
        <v/>
      </c>
      <c r="AW117" s="51">
        <f>'年ごとの表'!AW21-INDEX(AW75:AW77,'入力'!$C$7)</f>
        <v/>
      </c>
      <c r="AX117" s="51">
        <f>'年ごとの表'!AX21-INDEX(AX75:AX77,'入力'!$C$7)</f>
        <v/>
      </c>
      <c r="AY117" s="51">
        <f>'年ごとの表'!AY21-INDEX(AY75:AY77,'入力'!$C$7)</f>
        <v/>
      </c>
      <c r="AZ117" s="51">
        <f>'年ごとの表'!AZ21-INDEX(AZ75:AZ77,'入力'!$C$7)</f>
        <v/>
      </c>
      <c r="BA117" s="51">
        <f>'年ごとの表'!BA21-INDEX(BA75:BA77,'入力'!$C$7)</f>
        <v/>
      </c>
      <c r="BB117" s="51">
        <f>'年ごとの表'!BB21-INDEX(BB75:BB77,'入力'!$C$7)</f>
        <v/>
      </c>
      <c r="BC117" s="51">
        <f>'年ごとの表'!BC21-INDEX(BC75:BC77,'入力'!$C$7)</f>
        <v/>
      </c>
      <c r="BD117" s="51">
        <f>'年ごとの表'!BD21-INDEX(BD75:BD77,'入力'!$C$7)</f>
        <v/>
      </c>
      <c r="BE117" s="51">
        <f>'年ごとの表'!BE21-INDEX(BE75:BE77,'入力'!$C$7)</f>
        <v/>
      </c>
      <c r="BF117" s="51">
        <f>'年ごとの表'!BF21-INDEX(BF75:BF77,'入力'!$C$7)</f>
        <v/>
      </c>
      <c r="BG117" s="51">
        <f>'年ごとの表'!BG21-INDEX(BG75:BG77,'入力'!$C$7)</f>
        <v/>
      </c>
      <c r="BH117" s="51">
        <f>'年ごとの表'!BH21-INDEX(BH75:BH77,'入力'!$C$7)</f>
        <v/>
      </c>
      <c r="BI117" s="51">
        <f>'年ごとの表'!BI21-INDEX(BI75:BI77,'入力'!$C$7)</f>
        <v/>
      </c>
      <c r="BJ117" s="51">
        <f>'年ごとの表'!BJ21-INDEX(BJ75:BJ77,'入力'!$C$7)</f>
        <v/>
      </c>
      <c r="BK117" s="51">
        <f>'年ごとの表'!BK21-INDEX(BK75:BK77,'入力'!$C$7)</f>
        <v/>
      </c>
      <c r="BL117" s="51">
        <f>'年ごとの表'!BL21-INDEX(BL75:BL77,'入力'!$C$7)</f>
        <v/>
      </c>
      <c r="BM117" s="51">
        <f>'年ごとの表'!BM21-INDEX(BM75:BM77,'入力'!$C$7)</f>
        <v/>
      </c>
      <c r="BN117" s="51">
        <f>'年ごとの表'!BN21-INDEX(BN75:BN77,'入力'!$C$7)</f>
        <v/>
      </c>
      <c r="BO117" s="51">
        <f>'年ごとの表'!BO21-INDEX(BO75:BO77,'入力'!$C$7)</f>
        <v/>
      </c>
    </row>
    <row r="118">
      <c r="A118" s="5" t="inlineStr">
        <is>
          <t>確かめ：出るお金の差</t>
        </is>
      </c>
      <c r="B118" s="51">
        <f>'年ごとの表'!B30-INDEX(B78:B80,'入力'!$C$7)</f>
        <v/>
      </c>
      <c r="C118" s="51">
        <f>'年ごとの表'!C30-INDEX(C78:C80,'入力'!$C$7)</f>
        <v/>
      </c>
      <c r="D118" s="51">
        <f>'年ごとの表'!D30-INDEX(D78:D80,'入力'!$C$7)</f>
        <v/>
      </c>
      <c r="E118" s="51">
        <f>'年ごとの表'!E30-INDEX(E78:E80,'入力'!$C$7)</f>
        <v/>
      </c>
      <c r="F118" s="51">
        <f>'年ごとの表'!F30-INDEX(F78:F80,'入力'!$C$7)</f>
        <v/>
      </c>
      <c r="G118" s="51">
        <f>'年ごとの表'!G30-INDEX(G78:G80,'入力'!$C$7)</f>
        <v/>
      </c>
      <c r="H118" s="51">
        <f>'年ごとの表'!H30-INDEX(H78:H80,'入力'!$C$7)</f>
        <v/>
      </c>
      <c r="I118" s="51">
        <f>'年ごとの表'!I30-INDEX(I78:I80,'入力'!$C$7)</f>
        <v/>
      </c>
      <c r="J118" s="51">
        <f>'年ごとの表'!J30-INDEX(J78:J80,'入力'!$C$7)</f>
        <v/>
      </c>
      <c r="K118" s="51">
        <f>'年ごとの表'!K30-INDEX(K78:K80,'入力'!$C$7)</f>
        <v/>
      </c>
      <c r="L118" s="51">
        <f>'年ごとの表'!L30-INDEX(L78:L80,'入力'!$C$7)</f>
        <v/>
      </c>
      <c r="M118" s="51">
        <f>'年ごとの表'!M30-INDEX(M78:M80,'入力'!$C$7)</f>
        <v/>
      </c>
      <c r="N118" s="51">
        <f>'年ごとの表'!N30-INDEX(N78:N80,'入力'!$C$7)</f>
        <v/>
      </c>
      <c r="O118" s="51">
        <f>'年ごとの表'!O30-INDEX(O78:O80,'入力'!$C$7)</f>
        <v/>
      </c>
      <c r="P118" s="51">
        <f>'年ごとの表'!P30-INDEX(P78:P80,'入力'!$C$7)</f>
        <v/>
      </c>
      <c r="Q118" s="51">
        <f>'年ごとの表'!Q30-INDEX(Q78:Q80,'入力'!$C$7)</f>
        <v/>
      </c>
      <c r="R118" s="51">
        <f>'年ごとの表'!R30-INDEX(R78:R80,'入力'!$C$7)</f>
        <v/>
      </c>
      <c r="S118" s="51">
        <f>'年ごとの表'!S30-INDEX(S78:S80,'入力'!$C$7)</f>
        <v/>
      </c>
      <c r="T118" s="51">
        <f>'年ごとの表'!T30-INDEX(T78:T80,'入力'!$C$7)</f>
        <v/>
      </c>
      <c r="U118" s="51">
        <f>'年ごとの表'!U30-INDEX(U78:U80,'入力'!$C$7)</f>
        <v/>
      </c>
      <c r="V118" s="51">
        <f>'年ごとの表'!V30-INDEX(V78:V80,'入力'!$C$7)</f>
        <v/>
      </c>
      <c r="W118" s="51">
        <f>'年ごとの表'!W30-INDEX(W78:W80,'入力'!$C$7)</f>
        <v/>
      </c>
      <c r="X118" s="51">
        <f>'年ごとの表'!X30-INDEX(X78:X80,'入力'!$C$7)</f>
        <v/>
      </c>
      <c r="Y118" s="51">
        <f>'年ごとの表'!Y30-INDEX(Y78:Y80,'入力'!$C$7)</f>
        <v/>
      </c>
      <c r="Z118" s="51">
        <f>'年ごとの表'!Z30-INDEX(Z78:Z80,'入力'!$C$7)</f>
        <v/>
      </c>
      <c r="AA118" s="51">
        <f>'年ごとの表'!AA30-INDEX(AA78:AA80,'入力'!$C$7)</f>
        <v/>
      </c>
      <c r="AB118" s="51">
        <f>'年ごとの表'!AB30-INDEX(AB78:AB80,'入力'!$C$7)</f>
        <v/>
      </c>
      <c r="AC118" s="51">
        <f>'年ごとの表'!AC30-INDEX(AC78:AC80,'入力'!$C$7)</f>
        <v/>
      </c>
      <c r="AD118" s="51">
        <f>'年ごとの表'!AD30-INDEX(AD78:AD80,'入力'!$C$7)</f>
        <v/>
      </c>
      <c r="AE118" s="51">
        <f>'年ごとの表'!AE30-INDEX(AE78:AE80,'入力'!$C$7)</f>
        <v/>
      </c>
      <c r="AF118" s="51">
        <f>'年ごとの表'!AF30-INDEX(AF78:AF80,'入力'!$C$7)</f>
        <v/>
      </c>
      <c r="AG118" s="51">
        <f>'年ごとの表'!AG30-INDEX(AG78:AG80,'入力'!$C$7)</f>
        <v/>
      </c>
      <c r="AH118" s="51">
        <f>'年ごとの表'!AH30-INDEX(AH78:AH80,'入力'!$C$7)</f>
        <v/>
      </c>
      <c r="AI118" s="51">
        <f>'年ごとの表'!AI30-INDEX(AI78:AI80,'入力'!$C$7)</f>
        <v/>
      </c>
      <c r="AJ118" s="51">
        <f>'年ごとの表'!AJ30-INDEX(AJ78:AJ80,'入力'!$C$7)</f>
        <v/>
      </c>
      <c r="AK118" s="51">
        <f>'年ごとの表'!AK30-INDEX(AK78:AK80,'入力'!$C$7)</f>
        <v/>
      </c>
      <c r="AL118" s="51">
        <f>'年ごとの表'!AL30-INDEX(AL78:AL80,'入力'!$C$7)</f>
        <v/>
      </c>
      <c r="AM118" s="51">
        <f>'年ごとの表'!AM30-INDEX(AM78:AM80,'入力'!$C$7)</f>
        <v/>
      </c>
      <c r="AN118" s="51">
        <f>'年ごとの表'!AN30-INDEX(AN78:AN80,'入力'!$C$7)</f>
        <v/>
      </c>
      <c r="AO118" s="51">
        <f>'年ごとの表'!AO30-INDEX(AO78:AO80,'入力'!$C$7)</f>
        <v/>
      </c>
      <c r="AP118" s="51">
        <f>'年ごとの表'!AP30-INDEX(AP78:AP80,'入力'!$C$7)</f>
        <v/>
      </c>
      <c r="AQ118" s="51">
        <f>'年ごとの表'!AQ30-INDEX(AQ78:AQ80,'入力'!$C$7)</f>
        <v/>
      </c>
      <c r="AR118" s="51">
        <f>'年ごとの表'!AR30-INDEX(AR78:AR80,'入力'!$C$7)</f>
        <v/>
      </c>
      <c r="AS118" s="51">
        <f>'年ごとの表'!AS30-INDEX(AS78:AS80,'入力'!$C$7)</f>
        <v/>
      </c>
      <c r="AT118" s="51">
        <f>'年ごとの表'!AT30-INDEX(AT78:AT80,'入力'!$C$7)</f>
        <v/>
      </c>
      <c r="AU118" s="51">
        <f>'年ごとの表'!AU30-INDEX(AU78:AU80,'入力'!$C$7)</f>
        <v/>
      </c>
      <c r="AV118" s="51">
        <f>'年ごとの表'!AV30-INDEX(AV78:AV80,'入力'!$C$7)</f>
        <v/>
      </c>
      <c r="AW118" s="51">
        <f>'年ごとの表'!AW30-INDEX(AW78:AW80,'入力'!$C$7)</f>
        <v/>
      </c>
      <c r="AX118" s="51">
        <f>'年ごとの表'!AX30-INDEX(AX78:AX80,'入力'!$C$7)</f>
        <v/>
      </c>
      <c r="AY118" s="51">
        <f>'年ごとの表'!AY30-INDEX(AY78:AY80,'入力'!$C$7)</f>
        <v/>
      </c>
      <c r="AZ118" s="51">
        <f>'年ごとの表'!AZ30-INDEX(AZ78:AZ80,'入力'!$C$7)</f>
        <v/>
      </c>
      <c r="BA118" s="51">
        <f>'年ごとの表'!BA30-INDEX(BA78:BA80,'入力'!$C$7)</f>
        <v/>
      </c>
      <c r="BB118" s="51">
        <f>'年ごとの表'!BB30-INDEX(BB78:BB80,'入力'!$C$7)</f>
        <v/>
      </c>
      <c r="BC118" s="51">
        <f>'年ごとの表'!BC30-INDEX(BC78:BC80,'入力'!$C$7)</f>
        <v/>
      </c>
      <c r="BD118" s="51">
        <f>'年ごとの表'!BD30-INDEX(BD78:BD80,'入力'!$C$7)</f>
        <v/>
      </c>
      <c r="BE118" s="51">
        <f>'年ごとの表'!BE30-INDEX(BE78:BE80,'入力'!$C$7)</f>
        <v/>
      </c>
      <c r="BF118" s="51">
        <f>'年ごとの表'!BF30-INDEX(BF78:BF80,'入力'!$C$7)</f>
        <v/>
      </c>
      <c r="BG118" s="51">
        <f>'年ごとの表'!BG30-INDEX(BG78:BG80,'入力'!$C$7)</f>
        <v/>
      </c>
      <c r="BH118" s="51">
        <f>'年ごとの表'!BH30-INDEX(BH78:BH80,'入力'!$C$7)</f>
        <v/>
      </c>
      <c r="BI118" s="51">
        <f>'年ごとの表'!BI30-INDEX(BI78:BI80,'入力'!$C$7)</f>
        <v/>
      </c>
      <c r="BJ118" s="51">
        <f>'年ごとの表'!BJ30-INDEX(BJ78:BJ80,'入力'!$C$7)</f>
        <v/>
      </c>
      <c r="BK118" s="51">
        <f>'年ごとの表'!BK30-INDEX(BK78:BK80,'入力'!$C$7)</f>
        <v/>
      </c>
      <c r="BL118" s="51">
        <f>'年ごとの表'!BL30-INDEX(BL78:BL80,'入力'!$C$7)</f>
        <v/>
      </c>
      <c r="BM118" s="51">
        <f>'年ごとの表'!BM30-INDEX(BM78:BM80,'入力'!$C$7)</f>
        <v/>
      </c>
      <c r="BN118" s="51">
        <f>'年ごとの表'!BN30-INDEX(BN78:BN80,'入力'!$C$7)</f>
        <v/>
      </c>
      <c r="BO118" s="51">
        <f>'年ごとの表'!BO30-INDEX(BO78:BO80,'入力'!$C$7)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808080"/>
    <outlinePr summaryBelow="1" summaryRight="1"/>
    <pageSetUpPr/>
  </sheetPr>
  <dimension ref="A1:I802"/>
  <sheetViews>
    <sheetView tabSelected="0" zoomScale="10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>
      <c r="A1" s="34" t="inlineStr">
        <is>
          <t>しくみ_児童手当（月ごと・さわらない）</t>
        </is>
      </c>
    </row>
    <row r="2">
      <c r="C2" s="5" t="inlineStr">
        <is>
          <t>生まれの番号</t>
        </is>
      </c>
      <c r="D2" s="18">
        <f>IF('入力'!B$32="","",'入力'!B$32*12+'入力'!B$33)</f>
        <v/>
      </c>
      <c r="E2" s="18">
        <f>IF('入力'!C$32="","",'入力'!C$32*12+'入力'!C$33)</f>
        <v/>
      </c>
      <c r="F2" s="18">
        <f>IF('入力'!D$32="","",'入力'!D$32*12+'入力'!D$33)</f>
        <v/>
      </c>
      <c r="G2" s="18">
        <f>IF('入力'!E$32="","",'入力'!E$32*12+'入力'!E$33)</f>
        <v/>
      </c>
    </row>
    <row r="3">
      <c r="C3" s="5" t="inlineStr">
        <is>
          <t>支給が始まる番号</t>
        </is>
      </c>
      <c r="D3" s="12">
        <f>IF(D2="","",D2+1)</f>
        <v/>
      </c>
      <c r="E3" s="12">
        <f>IF(E2="","",E2+1)</f>
        <v/>
      </c>
      <c r="F3" s="12">
        <f>IF(F2="","",F2+1)</f>
        <v/>
      </c>
      <c r="G3" s="12">
        <f>IF(G2="","",G2+1)</f>
        <v/>
      </c>
    </row>
    <row r="4">
      <c r="C4" s="5" t="inlineStr">
        <is>
          <t>3歳未満の額の最後</t>
        </is>
      </c>
      <c r="D4" s="18">
        <f>IF(D2="","",D2+'決まりの表'!$B$8)</f>
        <v/>
      </c>
      <c r="E4" s="18">
        <f>IF(E2="","",E2+'決まりの表'!$B$8)</f>
        <v/>
      </c>
      <c r="F4" s="18">
        <f>IF(F2="","",F2+'決まりの表'!$B$8)</f>
        <v/>
      </c>
      <c r="G4" s="18">
        <f>IF(G2="","",G2+'決まりの表'!$B$8)</f>
        <v/>
      </c>
    </row>
    <row r="5">
      <c r="C5" s="5" t="inlineStr">
        <is>
          <t>支給が終わる番号</t>
        </is>
      </c>
      <c r="D5" s="18">
        <f>IF(D2="","",('入力'!B$46+'決まりの表'!$B$10)*12+3)</f>
        <v/>
      </c>
      <c r="E5" s="18">
        <f>IF(E2="","",('入力'!C$46+'決まりの表'!$B$10)*12+3)</f>
        <v/>
      </c>
      <c r="F5" s="18">
        <f>IF(F2="","",('入力'!D$46+'決まりの表'!$B$10)*12+3)</f>
        <v/>
      </c>
      <c r="G5" s="18">
        <f>IF(G2="","",('入力'!E$46+'決まりの表'!$B$10)*12+3)</f>
        <v/>
      </c>
    </row>
    <row r="6">
      <c r="C6" s="5" t="inlineStr">
        <is>
          <t>上の子として数える終わり</t>
        </is>
      </c>
      <c r="D6" s="18">
        <f>IF(D2="","",('入力'!B$46+'決まりの表'!$B$11)*12+3)</f>
        <v/>
      </c>
      <c r="E6" s="18">
        <f>IF(E2="","",('入力'!C$46+'決まりの表'!$B$11)*12+3)</f>
        <v/>
      </c>
      <c r="F6" s="18">
        <f>IF(F2="","",('入力'!D$46+'決まりの表'!$B$11)*12+3)</f>
        <v/>
      </c>
      <c r="G6" s="18">
        <f>IF(G2="","",('入力'!E$46+'決まりの表'!$B$11)*12+3)</f>
        <v/>
      </c>
    </row>
    <row r="8">
      <c r="A8" s="20" t="inlineStr">
        <is>
          <t>月</t>
        </is>
      </c>
      <c r="B8" s="20" t="inlineStr">
        <is>
          <t>年</t>
        </is>
      </c>
      <c r="C8" s="20" t="inlineStr">
        <is>
          <t>通し番号</t>
        </is>
      </c>
      <c r="D8" s="20" t="inlineStr">
        <is>
          <t>1人目</t>
        </is>
      </c>
      <c r="E8" s="20" t="inlineStr">
        <is>
          <t>2人目</t>
        </is>
      </c>
      <c r="F8" s="20" t="inlineStr">
        <is>
          <t>3人目</t>
        </is>
      </c>
      <c r="G8" s="20" t="inlineStr">
        <is>
          <t>4人目</t>
        </is>
      </c>
      <c r="H8" s="20" t="inlineStr">
        <is>
          <t>その月の分</t>
        </is>
      </c>
      <c r="I8" s="20" t="inlineStr">
        <is>
          <t>振り込まれる額</t>
        </is>
      </c>
    </row>
    <row r="9">
      <c r="A9" s="37">
        <f>DATE(MAX(1901,'入力'!$B$5)-1,11,1)</f>
        <v/>
      </c>
      <c r="B9" s="12">
        <f>YEAR(A9)</f>
        <v/>
      </c>
      <c r="C9" s="12">
        <f>YEAR(A9)*12+MONTH(A9)</f>
        <v/>
      </c>
      <c r="D9" s="27">
        <f>IF(D$2="",0,IF(($C9&lt;D$3)+($C9&gt;D$5),0,IF($C9&lt;=D$4,'決まりの表'!$B$5,'決まりの表'!$B$6)))</f>
        <v/>
      </c>
      <c r="E9" s="27">
        <f>IF(E$2="",0,IF(($C9&lt;E$3)+($C9&gt;E$5),0,IF(1+($D$2&lt;&gt;"")*($C9&lt;=$D$6)&gt;=3,'決まりの表'!$B$7,IF($C9&lt;=E$4,'決まりの表'!$B$5,'決まりの表'!$B$6))))</f>
        <v/>
      </c>
      <c r="F9" s="27">
        <f>IF(F$2="",0,IF(($C9&lt;F$3)+($C9&gt;F$5),0,IF(1+($D$2&lt;&gt;"")*($C9&lt;=$D$6)+($E$2&lt;&gt;"")*($C9&lt;=$E$6)&gt;=3,'決まりの表'!$B$7,IF($C9&lt;=F$4,'決まりの表'!$B$5,'決まりの表'!$B$6))))</f>
        <v/>
      </c>
      <c r="G9" s="27">
        <f>IF(G$2="",0,IF(($C9&lt;G$3)+($C9&gt;G$5),0,IF(1+($D$2&lt;&gt;"")*($C9&lt;=$D$6)+($E$2&lt;&gt;"")*($C9&lt;=$E$6)+($F$2&lt;&gt;"")*($C9&lt;=$F$6)&gt;=3,'決まりの表'!$B$7,IF($C9&lt;=G$4,'決まりの表'!$B$5,'決まりの表'!$B$6))))</f>
        <v/>
      </c>
      <c r="H9" s="26">
        <f>SUM(D9:G9)</f>
        <v/>
      </c>
      <c r="I9" s="26">
        <f>0</f>
        <v/>
      </c>
    </row>
    <row r="10">
      <c r="A10" s="23">
        <f>EOMONTH(A9,0)+1</f>
        <v/>
      </c>
      <c r="B10" s="12">
        <f>YEAR(A10)</f>
        <v/>
      </c>
      <c r="C10" s="12">
        <f>YEAR(A10)*12+MONTH(A10)</f>
        <v/>
      </c>
      <c r="D10" s="27">
        <f>IF(D$2="",0,IF(($C10&lt;D$3)+($C10&gt;D$5),0,IF($C10&lt;=D$4,'決まりの表'!$B$5,'決まりの表'!$B$6)))</f>
        <v/>
      </c>
      <c r="E10" s="27">
        <f>IF(E$2="",0,IF(($C10&lt;E$3)+($C10&gt;E$5),0,IF(1+($D$2&lt;&gt;"")*($C10&lt;=$D$6)&gt;=3,'決まりの表'!$B$7,IF($C10&lt;=E$4,'決まりの表'!$B$5,'決まりの表'!$B$6))))</f>
        <v/>
      </c>
      <c r="F10" s="27">
        <f>IF(F$2="",0,IF(($C10&lt;F$3)+($C10&gt;F$5),0,IF(1+($D$2&lt;&gt;"")*($C10&lt;=$D$6)+($E$2&lt;&gt;"")*($C10&lt;=$E$6)&gt;=3,'決まりの表'!$B$7,IF($C10&lt;=F$4,'決まりの表'!$B$5,'決まりの表'!$B$6))))</f>
        <v/>
      </c>
      <c r="G10" s="27">
        <f>IF(G$2="",0,IF(($C10&lt;G$3)+($C10&gt;G$5),0,IF(1+($D$2&lt;&gt;"")*($C10&lt;=$D$6)+($E$2&lt;&gt;"")*($C10&lt;=$E$6)+($F$2&lt;&gt;"")*($C10&lt;=$F$6)&gt;=3,'決まりの表'!$B$7,IF($C10&lt;=G$4,'決まりの表'!$B$5,'決まりの表'!$B$6))))</f>
        <v/>
      </c>
      <c r="H10" s="26">
        <f>SUM(D10:G10)</f>
        <v/>
      </c>
      <c r="I10" s="26">
        <f>0</f>
        <v/>
      </c>
    </row>
    <row r="11">
      <c r="A11" s="23">
        <f>EOMONTH(A10,0)+1</f>
        <v/>
      </c>
      <c r="B11" s="12">
        <f>YEAR(A11)</f>
        <v/>
      </c>
      <c r="C11" s="12">
        <f>YEAR(A11)*12+MONTH(A11)</f>
        <v/>
      </c>
      <c r="D11" s="27">
        <f>IF(D$2="",0,IF(($C11&lt;D$3)+($C11&gt;D$5),0,IF($C11&lt;=D$4,'決まりの表'!$B$5,'決まりの表'!$B$6)))</f>
        <v/>
      </c>
      <c r="E11" s="27">
        <f>IF(E$2="",0,IF(($C11&lt;E$3)+($C11&gt;E$5),0,IF(1+($D$2&lt;&gt;"")*($C11&lt;=$D$6)&gt;=3,'決まりの表'!$B$7,IF($C11&lt;=E$4,'決まりの表'!$B$5,'決まりの表'!$B$6))))</f>
        <v/>
      </c>
      <c r="F11" s="27">
        <f>IF(F$2="",0,IF(($C11&lt;F$3)+($C11&gt;F$5),0,IF(1+($D$2&lt;&gt;"")*($C11&lt;=$D$6)+($E$2&lt;&gt;"")*($C11&lt;=$E$6)&gt;=3,'決まりの表'!$B$7,IF($C11&lt;=F$4,'決まりの表'!$B$5,'決まりの表'!$B$6))))</f>
        <v/>
      </c>
      <c r="G11" s="27">
        <f>IF(G$2="",0,IF(($C11&lt;G$3)+($C11&gt;G$5),0,IF(1+($D$2&lt;&gt;"")*($C11&lt;=$D$6)+($E$2&lt;&gt;"")*($C11&lt;=$E$6)+($F$2&lt;&gt;"")*($C11&lt;=$F$6)&gt;=3,'決まりの表'!$B$7,IF($C11&lt;=G$4,'決まりの表'!$B$5,'決まりの表'!$B$6))))</f>
        <v/>
      </c>
      <c r="H11" s="26">
        <f>SUM(D11:G11)</f>
        <v/>
      </c>
      <c r="I11" s="27">
        <f>IF(COUNTIFS('決まりの表'!$B$12:$B$17,MONTH(A11))&gt;0,H9+H10,0)</f>
        <v/>
      </c>
    </row>
    <row r="12">
      <c r="A12" s="23">
        <f>EOMONTH(A11,0)+1</f>
        <v/>
      </c>
      <c r="B12" s="12">
        <f>YEAR(A12)</f>
        <v/>
      </c>
      <c r="C12" s="12">
        <f>YEAR(A12)*12+MONTH(A12)</f>
        <v/>
      </c>
      <c r="D12" s="27">
        <f>IF(D$2="",0,IF(($C12&lt;D$3)+($C12&gt;D$5),0,IF($C12&lt;=D$4,'決まりの表'!$B$5,'決まりの表'!$B$6)))</f>
        <v/>
      </c>
      <c r="E12" s="27">
        <f>IF(E$2="",0,IF(($C12&lt;E$3)+($C12&gt;E$5),0,IF(1+($D$2&lt;&gt;"")*($C12&lt;=$D$6)&gt;=3,'決まりの表'!$B$7,IF($C12&lt;=E$4,'決まりの表'!$B$5,'決まりの表'!$B$6))))</f>
        <v/>
      </c>
      <c r="F12" s="27">
        <f>IF(F$2="",0,IF(($C12&lt;F$3)+($C12&gt;F$5),0,IF(1+($D$2&lt;&gt;"")*($C12&lt;=$D$6)+($E$2&lt;&gt;"")*($C12&lt;=$E$6)&gt;=3,'決まりの表'!$B$7,IF($C12&lt;=F$4,'決まりの表'!$B$5,'決まりの表'!$B$6))))</f>
        <v/>
      </c>
      <c r="G12" s="27">
        <f>IF(G$2="",0,IF(($C12&lt;G$3)+($C12&gt;G$5),0,IF(1+($D$2&lt;&gt;"")*($C12&lt;=$D$6)+($E$2&lt;&gt;"")*($C12&lt;=$E$6)+($F$2&lt;&gt;"")*($C12&lt;=$F$6)&gt;=3,'決まりの表'!$B$7,IF($C12&lt;=G$4,'決まりの表'!$B$5,'決まりの表'!$B$6))))</f>
        <v/>
      </c>
      <c r="H12" s="26">
        <f>SUM(D12:G12)</f>
        <v/>
      </c>
      <c r="I12" s="27">
        <f>IF(COUNTIFS('決まりの表'!$B$12:$B$17,MONTH(A12))&gt;0,H10+H11,0)</f>
        <v/>
      </c>
    </row>
    <row r="13">
      <c r="A13" s="23">
        <f>EOMONTH(A12,0)+1</f>
        <v/>
      </c>
      <c r="B13" s="12">
        <f>YEAR(A13)</f>
        <v/>
      </c>
      <c r="C13" s="12">
        <f>YEAR(A13)*12+MONTH(A13)</f>
        <v/>
      </c>
      <c r="D13" s="27">
        <f>IF(D$2="",0,IF(($C13&lt;D$3)+($C13&gt;D$5),0,IF($C13&lt;=D$4,'決まりの表'!$B$5,'決まりの表'!$B$6)))</f>
        <v/>
      </c>
      <c r="E13" s="27">
        <f>IF(E$2="",0,IF(($C13&lt;E$3)+($C13&gt;E$5),0,IF(1+($D$2&lt;&gt;"")*($C13&lt;=$D$6)&gt;=3,'決まりの表'!$B$7,IF($C13&lt;=E$4,'決まりの表'!$B$5,'決まりの表'!$B$6))))</f>
        <v/>
      </c>
      <c r="F13" s="27">
        <f>IF(F$2="",0,IF(($C13&lt;F$3)+($C13&gt;F$5),0,IF(1+($D$2&lt;&gt;"")*($C13&lt;=$D$6)+($E$2&lt;&gt;"")*($C13&lt;=$E$6)&gt;=3,'決まりの表'!$B$7,IF($C13&lt;=F$4,'決まりの表'!$B$5,'決まりの表'!$B$6))))</f>
        <v/>
      </c>
      <c r="G13" s="27">
        <f>IF(G$2="",0,IF(($C13&lt;G$3)+($C13&gt;G$5),0,IF(1+($D$2&lt;&gt;"")*($C13&lt;=$D$6)+($E$2&lt;&gt;"")*($C13&lt;=$E$6)+($F$2&lt;&gt;"")*($C13&lt;=$F$6)&gt;=3,'決まりの表'!$B$7,IF($C13&lt;=G$4,'決まりの表'!$B$5,'決まりの表'!$B$6))))</f>
        <v/>
      </c>
      <c r="H13" s="26">
        <f>SUM(D13:G13)</f>
        <v/>
      </c>
      <c r="I13" s="27">
        <f>IF(COUNTIFS('決まりの表'!$B$12:$B$17,MONTH(A13))&gt;0,H11+H12,0)</f>
        <v/>
      </c>
    </row>
    <row r="14">
      <c r="A14" s="23">
        <f>EOMONTH(A13,0)+1</f>
        <v/>
      </c>
      <c r="B14" s="12">
        <f>YEAR(A14)</f>
        <v/>
      </c>
      <c r="C14" s="12">
        <f>YEAR(A14)*12+MONTH(A14)</f>
        <v/>
      </c>
      <c r="D14" s="27">
        <f>IF(D$2="",0,IF(($C14&lt;D$3)+($C14&gt;D$5),0,IF($C14&lt;=D$4,'決まりの表'!$B$5,'決まりの表'!$B$6)))</f>
        <v/>
      </c>
      <c r="E14" s="27">
        <f>IF(E$2="",0,IF(($C14&lt;E$3)+($C14&gt;E$5),0,IF(1+($D$2&lt;&gt;"")*($C14&lt;=$D$6)&gt;=3,'決まりの表'!$B$7,IF($C14&lt;=E$4,'決まりの表'!$B$5,'決まりの表'!$B$6))))</f>
        <v/>
      </c>
      <c r="F14" s="27">
        <f>IF(F$2="",0,IF(($C14&lt;F$3)+($C14&gt;F$5),0,IF(1+($D$2&lt;&gt;"")*($C14&lt;=$D$6)+($E$2&lt;&gt;"")*($C14&lt;=$E$6)&gt;=3,'決まりの表'!$B$7,IF($C14&lt;=F$4,'決まりの表'!$B$5,'決まりの表'!$B$6))))</f>
        <v/>
      </c>
      <c r="G14" s="27">
        <f>IF(G$2="",0,IF(($C14&lt;G$3)+($C14&gt;G$5),0,IF(1+($D$2&lt;&gt;"")*($C14&lt;=$D$6)+($E$2&lt;&gt;"")*($C14&lt;=$E$6)+($F$2&lt;&gt;"")*($C14&lt;=$F$6)&gt;=3,'決まりの表'!$B$7,IF($C14&lt;=G$4,'決まりの表'!$B$5,'決まりの表'!$B$6))))</f>
        <v/>
      </c>
      <c r="H14" s="26">
        <f>SUM(D14:G14)</f>
        <v/>
      </c>
      <c r="I14" s="27">
        <f>IF(COUNTIFS('決まりの表'!$B$12:$B$17,MONTH(A14))&gt;0,H12+H13,0)</f>
        <v/>
      </c>
    </row>
    <row r="15">
      <c r="A15" s="23">
        <f>EOMONTH(A14,0)+1</f>
        <v/>
      </c>
      <c r="B15" s="12">
        <f>YEAR(A15)</f>
        <v/>
      </c>
      <c r="C15" s="12">
        <f>YEAR(A15)*12+MONTH(A15)</f>
        <v/>
      </c>
      <c r="D15" s="27">
        <f>IF(D$2="",0,IF(($C15&lt;D$3)+($C15&gt;D$5),0,IF($C15&lt;=D$4,'決まりの表'!$B$5,'決まりの表'!$B$6)))</f>
        <v/>
      </c>
      <c r="E15" s="27">
        <f>IF(E$2="",0,IF(($C15&lt;E$3)+($C15&gt;E$5),0,IF(1+($D$2&lt;&gt;"")*($C15&lt;=$D$6)&gt;=3,'決まりの表'!$B$7,IF($C15&lt;=E$4,'決まりの表'!$B$5,'決まりの表'!$B$6))))</f>
        <v/>
      </c>
      <c r="F15" s="27">
        <f>IF(F$2="",0,IF(($C15&lt;F$3)+($C15&gt;F$5),0,IF(1+($D$2&lt;&gt;"")*($C15&lt;=$D$6)+($E$2&lt;&gt;"")*($C15&lt;=$E$6)&gt;=3,'決まりの表'!$B$7,IF($C15&lt;=F$4,'決まりの表'!$B$5,'決まりの表'!$B$6))))</f>
        <v/>
      </c>
      <c r="G15" s="27">
        <f>IF(G$2="",0,IF(($C15&lt;G$3)+($C15&gt;G$5),0,IF(1+($D$2&lt;&gt;"")*($C15&lt;=$D$6)+($E$2&lt;&gt;"")*($C15&lt;=$E$6)+($F$2&lt;&gt;"")*($C15&lt;=$F$6)&gt;=3,'決まりの表'!$B$7,IF($C15&lt;=G$4,'決まりの表'!$B$5,'決まりの表'!$B$6))))</f>
        <v/>
      </c>
      <c r="H15" s="26">
        <f>SUM(D15:G15)</f>
        <v/>
      </c>
      <c r="I15" s="27">
        <f>IF(COUNTIFS('決まりの表'!$B$12:$B$17,MONTH(A15))&gt;0,H13+H14,0)</f>
        <v/>
      </c>
    </row>
    <row r="16">
      <c r="A16" s="23">
        <f>EOMONTH(A15,0)+1</f>
        <v/>
      </c>
      <c r="B16" s="12">
        <f>YEAR(A16)</f>
        <v/>
      </c>
      <c r="C16" s="12">
        <f>YEAR(A16)*12+MONTH(A16)</f>
        <v/>
      </c>
      <c r="D16" s="27">
        <f>IF(D$2="",0,IF(($C16&lt;D$3)+($C16&gt;D$5),0,IF($C16&lt;=D$4,'決まりの表'!$B$5,'決まりの表'!$B$6)))</f>
        <v/>
      </c>
      <c r="E16" s="27">
        <f>IF(E$2="",0,IF(($C16&lt;E$3)+($C16&gt;E$5),0,IF(1+($D$2&lt;&gt;"")*($C16&lt;=$D$6)&gt;=3,'決まりの表'!$B$7,IF($C16&lt;=E$4,'決まりの表'!$B$5,'決まりの表'!$B$6))))</f>
        <v/>
      </c>
      <c r="F16" s="27">
        <f>IF(F$2="",0,IF(($C16&lt;F$3)+($C16&gt;F$5),0,IF(1+($D$2&lt;&gt;"")*($C16&lt;=$D$6)+($E$2&lt;&gt;"")*($C16&lt;=$E$6)&gt;=3,'決まりの表'!$B$7,IF($C16&lt;=F$4,'決まりの表'!$B$5,'決まりの表'!$B$6))))</f>
        <v/>
      </c>
      <c r="G16" s="27">
        <f>IF(G$2="",0,IF(($C16&lt;G$3)+($C16&gt;G$5),0,IF(1+($D$2&lt;&gt;"")*($C16&lt;=$D$6)+($E$2&lt;&gt;"")*($C16&lt;=$E$6)+($F$2&lt;&gt;"")*($C16&lt;=$F$6)&gt;=3,'決まりの表'!$B$7,IF($C16&lt;=G$4,'決まりの表'!$B$5,'決まりの表'!$B$6))))</f>
        <v/>
      </c>
      <c r="H16" s="26">
        <f>SUM(D16:G16)</f>
        <v/>
      </c>
      <c r="I16" s="27">
        <f>IF(COUNTIFS('決まりの表'!$B$12:$B$17,MONTH(A16))&gt;0,H14+H15,0)</f>
        <v/>
      </c>
    </row>
    <row r="17">
      <c r="A17" s="23">
        <f>EOMONTH(A16,0)+1</f>
        <v/>
      </c>
      <c r="B17" s="12">
        <f>YEAR(A17)</f>
        <v/>
      </c>
      <c r="C17" s="12">
        <f>YEAR(A17)*12+MONTH(A17)</f>
        <v/>
      </c>
      <c r="D17" s="27">
        <f>IF(D$2="",0,IF(($C17&lt;D$3)+($C17&gt;D$5),0,IF($C17&lt;=D$4,'決まりの表'!$B$5,'決まりの表'!$B$6)))</f>
        <v/>
      </c>
      <c r="E17" s="27">
        <f>IF(E$2="",0,IF(($C17&lt;E$3)+($C17&gt;E$5),0,IF(1+($D$2&lt;&gt;"")*($C17&lt;=$D$6)&gt;=3,'決まりの表'!$B$7,IF($C17&lt;=E$4,'決まりの表'!$B$5,'決まりの表'!$B$6))))</f>
        <v/>
      </c>
      <c r="F17" s="27">
        <f>IF(F$2="",0,IF(($C17&lt;F$3)+($C17&gt;F$5),0,IF(1+($D$2&lt;&gt;"")*($C17&lt;=$D$6)+($E$2&lt;&gt;"")*($C17&lt;=$E$6)&gt;=3,'決まりの表'!$B$7,IF($C17&lt;=F$4,'決まりの表'!$B$5,'決まりの表'!$B$6))))</f>
        <v/>
      </c>
      <c r="G17" s="27">
        <f>IF(G$2="",0,IF(($C17&lt;G$3)+($C17&gt;G$5),0,IF(1+($D$2&lt;&gt;"")*($C17&lt;=$D$6)+($E$2&lt;&gt;"")*($C17&lt;=$E$6)+($F$2&lt;&gt;"")*($C17&lt;=$F$6)&gt;=3,'決まりの表'!$B$7,IF($C17&lt;=G$4,'決まりの表'!$B$5,'決まりの表'!$B$6))))</f>
        <v/>
      </c>
      <c r="H17" s="26">
        <f>SUM(D17:G17)</f>
        <v/>
      </c>
      <c r="I17" s="27">
        <f>IF(COUNTIFS('決まりの表'!$B$12:$B$17,MONTH(A17))&gt;0,H15+H16,0)</f>
        <v/>
      </c>
    </row>
    <row r="18">
      <c r="A18" s="23">
        <f>EOMONTH(A17,0)+1</f>
        <v/>
      </c>
      <c r="B18" s="12">
        <f>YEAR(A18)</f>
        <v/>
      </c>
      <c r="C18" s="12">
        <f>YEAR(A18)*12+MONTH(A18)</f>
        <v/>
      </c>
      <c r="D18" s="27">
        <f>IF(D$2="",0,IF(($C18&lt;D$3)+($C18&gt;D$5),0,IF($C18&lt;=D$4,'決まりの表'!$B$5,'決まりの表'!$B$6)))</f>
        <v/>
      </c>
      <c r="E18" s="27">
        <f>IF(E$2="",0,IF(($C18&lt;E$3)+($C18&gt;E$5),0,IF(1+($D$2&lt;&gt;"")*($C18&lt;=$D$6)&gt;=3,'決まりの表'!$B$7,IF($C18&lt;=E$4,'決まりの表'!$B$5,'決まりの表'!$B$6))))</f>
        <v/>
      </c>
      <c r="F18" s="27">
        <f>IF(F$2="",0,IF(($C18&lt;F$3)+($C18&gt;F$5),0,IF(1+($D$2&lt;&gt;"")*($C18&lt;=$D$6)+($E$2&lt;&gt;"")*($C18&lt;=$E$6)&gt;=3,'決まりの表'!$B$7,IF($C18&lt;=F$4,'決まりの表'!$B$5,'決まりの表'!$B$6))))</f>
        <v/>
      </c>
      <c r="G18" s="27">
        <f>IF(G$2="",0,IF(($C18&lt;G$3)+($C18&gt;G$5),0,IF(1+($D$2&lt;&gt;"")*($C18&lt;=$D$6)+($E$2&lt;&gt;"")*($C18&lt;=$E$6)+($F$2&lt;&gt;"")*($C18&lt;=$F$6)&gt;=3,'決まりの表'!$B$7,IF($C18&lt;=G$4,'決まりの表'!$B$5,'決まりの表'!$B$6))))</f>
        <v/>
      </c>
      <c r="H18" s="26">
        <f>SUM(D18:G18)</f>
        <v/>
      </c>
      <c r="I18" s="27">
        <f>IF(COUNTIFS('決まりの表'!$B$12:$B$17,MONTH(A18))&gt;0,H16+H17,0)</f>
        <v/>
      </c>
    </row>
    <row r="19">
      <c r="A19" s="23">
        <f>EOMONTH(A18,0)+1</f>
        <v/>
      </c>
      <c r="B19" s="12">
        <f>YEAR(A19)</f>
        <v/>
      </c>
      <c r="C19" s="12">
        <f>YEAR(A19)*12+MONTH(A19)</f>
        <v/>
      </c>
      <c r="D19" s="27">
        <f>IF(D$2="",0,IF(($C19&lt;D$3)+($C19&gt;D$5),0,IF($C19&lt;=D$4,'決まりの表'!$B$5,'決まりの表'!$B$6)))</f>
        <v/>
      </c>
      <c r="E19" s="27">
        <f>IF(E$2="",0,IF(($C19&lt;E$3)+($C19&gt;E$5),0,IF(1+($D$2&lt;&gt;"")*($C19&lt;=$D$6)&gt;=3,'決まりの表'!$B$7,IF($C19&lt;=E$4,'決まりの表'!$B$5,'決まりの表'!$B$6))))</f>
        <v/>
      </c>
      <c r="F19" s="27">
        <f>IF(F$2="",0,IF(($C19&lt;F$3)+($C19&gt;F$5),0,IF(1+($D$2&lt;&gt;"")*($C19&lt;=$D$6)+($E$2&lt;&gt;"")*($C19&lt;=$E$6)&gt;=3,'決まりの表'!$B$7,IF($C19&lt;=F$4,'決まりの表'!$B$5,'決まりの表'!$B$6))))</f>
        <v/>
      </c>
      <c r="G19" s="27">
        <f>IF(G$2="",0,IF(($C19&lt;G$3)+($C19&gt;G$5),0,IF(1+($D$2&lt;&gt;"")*($C19&lt;=$D$6)+($E$2&lt;&gt;"")*($C19&lt;=$E$6)+($F$2&lt;&gt;"")*($C19&lt;=$F$6)&gt;=3,'決まりの表'!$B$7,IF($C19&lt;=G$4,'決まりの表'!$B$5,'決まりの表'!$B$6))))</f>
        <v/>
      </c>
      <c r="H19" s="26">
        <f>SUM(D19:G19)</f>
        <v/>
      </c>
      <c r="I19" s="27">
        <f>IF(COUNTIFS('決まりの表'!$B$12:$B$17,MONTH(A19))&gt;0,H17+H18,0)</f>
        <v/>
      </c>
    </row>
    <row r="20">
      <c r="A20" s="23">
        <f>EOMONTH(A19,0)+1</f>
        <v/>
      </c>
      <c r="B20" s="12">
        <f>YEAR(A20)</f>
        <v/>
      </c>
      <c r="C20" s="12">
        <f>YEAR(A20)*12+MONTH(A20)</f>
        <v/>
      </c>
      <c r="D20" s="27">
        <f>IF(D$2="",0,IF(($C20&lt;D$3)+($C20&gt;D$5),0,IF($C20&lt;=D$4,'決まりの表'!$B$5,'決まりの表'!$B$6)))</f>
        <v/>
      </c>
      <c r="E20" s="27">
        <f>IF(E$2="",0,IF(($C20&lt;E$3)+($C20&gt;E$5),0,IF(1+($D$2&lt;&gt;"")*($C20&lt;=$D$6)&gt;=3,'決まりの表'!$B$7,IF($C20&lt;=E$4,'決まりの表'!$B$5,'決まりの表'!$B$6))))</f>
        <v/>
      </c>
      <c r="F20" s="27">
        <f>IF(F$2="",0,IF(($C20&lt;F$3)+($C20&gt;F$5),0,IF(1+($D$2&lt;&gt;"")*($C20&lt;=$D$6)+($E$2&lt;&gt;"")*($C20&lt;=$E$6)&gt;=3,'決まりの表'!$B$7,IF($C20&lt;=F$4,'決まりの表'!$B$5,'決まりの表'!$B$6))))</f>
        <v/>
      </c>
      <c r="G20" s="27">
        <f>IF(G$2="",0,IF(($C20&lt;G$3)+($C20&gt;G$5),0,IF(1+($D$2&lt;&gt;"")*($C20&lt;=$D$6)+($E$2&lt;&gt;"")*($C20&lt;=$E$6)+($F$2&lt;&gt;"")*($C20&lt;=$F$6)&gt;=3,'決まりの表'!$B$7,IF($C20&lt;=G$4,'決まりの表'!$B$5,'決まりの表'!$B$6))))</f>
        <v/>
      </c>
      <c r="H20" s="26">
        <f>SUM(D20:G20)</f>
        <v/>
      </c>
      <c r="I20" s="27">
        <f>IF(COUNTIFS('決まりの表'!$B$12:$B$17,MONTH(A20))&gt;0,H18+H19,0)</f>
        <v/>
      </c>
    </row>
    <row r="21">
      <c r="A21" s="23">
        <f>EOMONTH(A20,0)+1</f>
        <v/>
      </c>
      <c r="B21" s="12">
        <f>YEAR(A21)</f>
        <v/>
      </c>
      <c r="C21" s="12">
        <f>YEAR(A21)*12+MONTH(A21)</f>
        <v/>
      </c>
      <c r="D21" s="27">
        <f>IF(D$2="",0,IF(($C21&lt;D$3)+($C21&gt;D$5),0,IF($C21&lt;=D$4,'決まりの表'!$B$5,'決まりの表'!$B$6)))</f>
        <v/>
      </c>
      <c r="E21" s="27">
        <f>IF(E$2="",0,IF(($C21&lt;E$3)+($C21&gt;E$5),0,IF(1+($D$2&lt;&gt;"")*($C21&lt;=$D$6)&gt;=3,'決まりの表'!$B$7,IF($C21&lt;=E$4,'決まりの表'!$B$5,'決まりの表'!$B$6))))</f>
        <v/>
      </c>
      <c r="F21" s="27">
        <f>IF(F$2="",0,IF(($C21&lt;F$3)+($C21&gt;F$5),0,IF(1+($D$2&lt;&gt;"")*($C21&lt;=$D$6)+($E$2&lt;&gt;"")*($C21&lt;=$E$6)&gt;=3,'決まりの表'!$B$7,IF($C21&lt;=F$4,'決まりの表'!$B$5,'決まりの表'!$B$6))))</f>
        <v/>
      </c>
      <c r="G21" s="27">
        <f>IF(G$2="",0,IF(($C21&lt;G$3)+($C21&gt;G$5),0,IF(1+($D$2&lt;&gt;"")*($C21&lt;=$D$6)+($E$2&lt;&gt;"")*($C21&lt;=$E$6)+($F$2&lt;&gt;"")*($C21&lt;=$F$6)&gt;=3,'決まりの表'!$B$7,IF($C21&lt;=G$4,'決まりの表'!$B$5,'決まりの表'!$B$6))))</f>
        <v/>
      </c>
      <c r="H21" s="26">
        <f>SUM(D21:G21)</f>
        <v/>
      </c>
      <c r="I21" s="27">
        <f>IF(COUNTIFS('決まりの表'!$B$12:$B$17,MONTH(A21))&gt;0,H19+H20,0)</f>
        <v/>
      </c>
    </row>
    <row r="22">
      <c r="A22" s="23">
        <f>EOMONTH(A21,0)+1</f>
        <v/>
      </c>
      <c r="B22" s="12">
        <f>YEAR(A22)</f>
        <v/>
      </c>
      <c r="C22" s="12">
        <f>YEAR(A22)*12+MONTH(A22)</f>
        <v/>
      </c>
      <c r="D22" s="27">
        <f>IF(D$2="",0,IF(($C22&lt;D$3)+($C22&gt;D$5),0,IF($C22&lt;=D$4,'決まりの表'!$B$5,'決まりの表'!$B$6)))</f>
        <v/>
      </c>
      <c r="E22" s="27">
        <f>IF(E$2="",0,IF(($C22&lt;E$3)+($C22&gt;E$5),0,IF(1+($D$2&lt;&gt;"")*($C22&lt;=$D$6)&gt;=3,'決まりの表'!$B$7,IF($C22&lt;=E$4,'決まりの表'!$B$5,'決まりの表'!$B$6))))</f>
        <v/>
      </c>
      <c r="F22" s="27">
        <f>IF(F$2="",0,IF(($C22&lt;F$3)+($C22&gt;F$5),0,IF(1+($D$2&lt;&gt;"")*($C22&lt;=$D$6)+($E$2&lt;&gt;"")*($C22&lt;=$E$6)&gt;=3,'決まりの表'!$B$7,IF($C22&lt;=F$4,'決まりの表'!$B$5,'決まりの表'!$B$6))))</f>
        <v/>
      </c>
      <c r="G22" s="27">
        <f>IF(G$2="",0,IF(($C22&lt;G$3)+($C22&gt;G$5),0,IF(1+($D$2&lt;&gt;"")*($C22&lt;=$D$6)+($E$2&lt;&gt;"")*($C22&lt;=$E$6)+($F$2&lt;&gt;"")*($C22&lt;=$F$6)&gt;=3,'決まりの表'!$B$7,IF($C22&lt;=G$4,'決まりの表'!$B$5,'決まりの表'!$B$6))))</f>
        <v/>
      </c>
      <c r="H22" s="26">
        <f>SUM(D22:G22)</f>
        <v/>
      </c>
      <c r="I22" s="27">
        <f>IF(COUNTIFS('決まりの表'!$B$12:$B$17,MONTH(A22))&gt;0,H20+H21,0)</f>
        <v/>
      </c>
    </row>
    <row r="23">
      <c r="A23" s="23">
        <f>EOMONTH(A22,0)+1</f>
        <v/>
      </c>
      <c r="B23" s="12">
        <f>YEAR(A23)</f>
        <v/>
      </c>
      <c r="C23" s="12">
        <f>YEAR(A23)*12+MONTH(A23)</f>
        <v/>
      </c>
      <c r="D23" s="27">
        <f>IF(D$2="",0,IF(($C23&lt;D$3)+($C23&gt;D$5),0,IF($C23&lt;=D$4,'決まりの表'!$B$5,'決まりの表'!$B$6)))</f>
        <v/>
      </c>
      <c r="E23" s="27">
        <f>IF(E$2="",0,IF(($C23&lt;E$3)+($C23&gt;E$5),0,IF(1+($D$2&lt;&gt;"")*($C23&lt;=$D$6)&gt;=3,'決まりの表'!$B$7,IF($C23&lt;=E$4,'決まりの表'!$B$5,'決まりの表'!$B$6))))</f>
        <v/>
      </c>
      <c r="F23" s="27">
        <f>IF(F$2="",0,IF(($C23&lt;F$3)+($C23&gt;F$5),0,IF(1+($D$2&lt;&gt;"")*($C23&lt;=$D$6)+($E$2&lt;&gt;"")*($C23&lt;=$E$6)&gt;=3,'決まりの表'!$B$7,IF($C23&lt;=F$4,'決まりの表'!$B$5,'決まりの表'!$B$6))))</f>
        <v/>
      </c>
      <c r="G23" s="27">
        <f>IF(G$2="",0,IF(($C23&lt;G$3)+($C23&gt;G$5),0,IF(1+($D$2&lt;&gt;"")*($C23&lt;=$D$6)+($E$2&lt;&gt;"")*($C23&lt;=$E$6)+($F$2&lt;&gt;"")*($C23&lt;=$F$6)&gt;=3,'決まりの表'!$B$7,IF($C23&lt;=G$4,'決まりの表'!$B$5,'決まりの表'!$B$6))))</f>
        <v/>
      </c>
      <c r="H23" s="26">
        <f>SUM(D23:G23)</f>
        <v/>
      </c>
      <c r="I23" s="27">
        <f>IF(COUNTIFS('決まりの表'!$B$12:$B$17,MONTH(A23))&gt;0,H21+H22,0)</f>
        <v/>
      </c>
    </row>
    <row r="24">
      <c r="A24" s="23">
        <f>EOMONTH(A23,0)+1</f>
        <v/>
      </c>
      <c r="B24" s="12">
        <f>YEAR(A24)</f>
        <v/>
      </c>
      <c r="C24" s="12">
        <f>YEAR(A24)*12+MONTH(A24)</f>
        <v/>
      </c>
      <c r="D24" s="27">
        <f>IF(D$2="",0,IF(($C24&lt;D$3)+($C24&gt;D$5),0,IF($C24&lt;=D$4,'決まりの表'!$B$5,'決まりの表'!$B$6)))</f>
        <v/>
      </c>
      <c r="E24" s="27">
        <f>IF(E$2="",0,IF(($C24&lt;E$3)+($C24&gt;E$5),0,IF(1+($D$2&lt;&gt;"")*($C24&lt;=$D$6)&gt;=3,'決まりの表'!$B$7,IF($C24&lt;=E$4,'決まりの表'!$B$5,'決まりの表'!$B$6))))</f>
        <v/>
      </c>
      <c r="F24" s="27">
        <f>IF(F$2="",0,IF(($C24&lt;F$3)+($C24&gt;F$5),0,IF(1+($D$2&lt;&gt;"")*($C24&lt;=$D$6)+($E$2&lt;&gt;"")*($C24&lt;=$E$6)&gt;=3,'決まりの表'!$B$7,IF($C24&lt;=F$4,'決まりの表'!$B$5,'決まりの表'!$B$6))))</f>
        <v/>
      </c>
      <c r="G24" s="27">
        <f>IF(G$2="",0,IF(($C24&lt;G$3)+($C24&gt;G$5),0,IF(1+($D$2&lt;&gt;"")*($C24&lt;=$D$6)+($E$2&lt;&gt;"")*($C24&lt;=$E$6)+($F$2&lt;&gt;"")*($C24&lt;=$F$6)&gt;=3,'決まりの表'!$B$7,IF($C24&lt;=G$4,'決まりの表'!$B$5,'決まりの表'!$B$6))))</f>
        <v/>
      </c>
      <c r="H24" s="26">
        <f>SUM(D24:G24)</f>
        <v/>
      </c>
      <c r="I24" s="27">
        <f>IF(COUNTIFS('決まりの表'!$B$12:$B$17,MONTH(A24))&gt;0,H22+H23,0)</f>
        <v/>
      </c>
    </row>
    <row r="25">
      <c r="A25" s="23">
        <f>EOMONTH(A24,0)+1</f>
        <v/>
      </c>
      <c r="B25" s="12">
        <f>YEAR(A25)</f>
        <v/>
      </c>
      <c r="C25" s="12">
        <f>YEAR(A25)*12+MONTH(A25)</f>
        <v/>
      </c>
      <c r="D25" s="27">
        <f>IF(D$2="",0,IF(($C25&lt;D$3)+($C25&gt;D$5),0,IF($C25&lt;=D$4,'決まりの表'!$B$5,'決まりの表'!$B$6)))</f>
        <v/>
      </c>
      <c r="E25" s="27">
        <f>IF(E$2="",0,IF(($C25&lt;E$3)+($C25&gt;E$5),0,IF(1+($D$2&lt;&gt;"")*($C25&lt;=$D$6)&gt;=3,'決まりの表'!$B$7,IF($C25&lt;=E$4,'決まりの表'!$B$5,'決まりの表'!$B$6))))</f>
        <v/>
      </c>
      <c r="F25" s="27">
        <f>IF(F$2="",0,IF(($C25&lt;F$3)+($C25&gt;F$5),0,IF(1+($D$2&lt;&gt;"")*($C25&lt;=$D$6)+($E$2&lt;&gt;"")*($C25&lt;=$E$6)&gt;=3,'決まりの表'!$B$7,IF($C25&lt;=F$4,'決まりの表'!$B$5,'決まりの表'!$B$6))))</f>
        <v/>
      </c>
      <c r="G25" s="27">
        <f>IF(G$2="",0,IF(($C25&lt;G$3)+($C25&gt;G$5),0,IF(1+($D$2&lt;&gt;"")*($C25&lt;=$D$6)+($E$2&lt;&gt;"")*($C25&lt;=$E$6)+($F$2&lt;&gt;"")*($C25&lt;=$F$6)&gt;=3,'決まりの表'!$B$7,IF($C25&lt;=G$4,'決まりの表'!$B$5,'決まりの表'!$B$6))))</f>
        <v/>
      </c>
      <c r="H25" s="26">
        <f>SUM(D25:G25)</f>
        <v/>
      </c>
      <c r="I25" s="27">
        <f>IF(COUNTIFS('決まりの表'!$B$12:$B$17,MONTH(A25))&gt;0,H23+H24,0)</f>
        <v/>
      </c>
    </row>
    <row r="26">
      <c r="A26" s="23">
        <f>EOMONTH(A25,0)+1</f>
        <v/>
      </c>
      <c r="B26" s="12">
        <f>YEAR(A26)</f>
        <v/>
      </c>
      <c r="C26" s="12">
        <f>YEAR(A26)*12+MONTH(A26)</f>
        <v/>
      </c>
      <c r="D26" s="27">
        <f>IF(D$2="",0,IF(($C26&lt;D$3)+($C26&gt;D$5),0,IF($C26&lt;=D$4,'決まりの表'!$B$5,'決まりの表'!$B$6)))</f>
        <v/>
      </c>
      <c r="E26" s="27">
        <f>IF(E$2="",0,IF(($C26&lt;E$3)+($C26&gt;E$5),0,IF(1+($D$2&lt;&gt;"")*($C26&lt;=$D$6)&gt;=3,'決まりの表'!$B$7,IF($C26&lt;=E$4,'決まりの表'!$B$5,'決まりの表'!$B$6))))</f>
        <v/>
      </c>
      <c r="F26" s="27">
        <f>IF(F$2="",0,IF(($C26&lt;F$3)+($C26&gt;F$5),0,IF(1+($D$2&lt;&gt;"")*($C26&lt;=$D$6)+($E$2&lt;&gt;"")*($C26&lt;=$E$6)&gt;=3,'決まりの表'!$B$7,IF($C26&lt;=F$4,'決まりの表'!$B$5,'決まりの表'!$B$6))))</f>
        <v/>
      </c>
      <c r="G26" s="27">
        <f>IF(G$2="",0,IF(($C26&lt;G$3)+($C26&gt;G$5),0,IF(1+($D$2&lt;&gt;"")*($C26&lt;=$D$6)+($E$2&lt;&gt;"")*($C26&lt;=$E$6)+($F$2&lt;&gt;"")*($C26&lt;=$F$6)&gt;=3,'決まりの表'!$B$7,IF($C26&lt;=G$4,'決まりの表'!$B$5,'決まりの表'!$B$6))))</f>
        <v/>
      </c>
      <c r="H26" s="26">
        <f>SUM(D26:G26)</f>
        <v/>
      </c>
      <c r="I26" s="27">
        <f>IF(COUNTIFS('決まりの表'!$B$12:$B$17,MONTH(A26))&gt;0,H24+H25,0)</f>
        <v/>
      </c>
    </row>
    <row r="27">
      <c r="A27" s="23">
        <f>EOMONTH(A26,0)+1</f>
        <v/>
      </c>
      <c r="B27" s="12">
        <f>YEAR(A27)</f>
        <v/>
      </c>
      <c r="C27" s="12">
        <f>YEAR(A27)*12+MONTH(A27)</f>
        <v/>
      </c>
      <c r="D27" s="27">
        <f>IF(D$2="",0,IF(($C27&lt;D$3)+($C27&gt;D$5),0,IF($C27&lt;=D$4,'決まりの表'!$B$5,'決まりの表'!$B$6)))</f>
        <v/>
      </c>
      <c r="E27" s="27">
        <f>IF(E$2="",0,IF(($C27&lt;E$3)+($C27&gt;E$5),0,IF(1+($D$2&lt;&gt;"")*($C27&lt;=$D$6)&gt;=3,'決まりの表'!$B$7,IF($C27&lt;=E$4,'決まりの表'!$B$5,'決まりの表'!$B$6))))</f>
        <v/>
      </c>
      <c r="F27" s="27">
        <f>IF(F$2="",0,IF(($C27&lt;F$3)+($C27&gt;F$5),0,IF(1+($D$2&lt;&gt;"")*($C27&lt;=$D$6)+($E$2&lt;&gt;"")*($C27&lt;=$E$6)&gt;=3,'決まりの表'!$B$7,IF($C27&lt;=F$4,'決まりの表'!$B$5,'決まりの表'!$B$6))))</f>
        <v/>
      </c>
      <c r="G27" s="27">
        <f>IF(G$2="",0,IF(($C27&lt;G$3)+($C27&gt;G$5),0,IF(1+($D$2&lt;&gt;"")*($C27&lt;=$D$6)+($E$2&lt;&gt;"")*($C27&lt;=$E$6)+($F$2&lt;&gt;"")*($C27&lt;=$F$6)&gt;=3,'決まりの表'!$B$7,IF($C27&lt;=G$4,'決まりの表'!$B$5,'決まりの表'!$B$6))))</f>
        <v/>
      </c>
      <c r="H27" s="26">
        <f>SUM(D27:G27)</f>
        <v/>
      </c>
      <c r="I27" s="27">
        <f>IF(COUNTIFS('決まりの表'!$B$12:$B$17,MONTH(A27))&gt;0,H25+H26,0)</f>
        <v/>
      </c>
    </row>
    <row r="28">
      <c r="A28" s="23">
        <f>EOMONTH(A27,0)+1</f>
        <v/>
      </c>
      <c r="B28" s="12">
        <f>YEAR(A28)</f>
        <v/>
      </c>
      <c r="C28" s="12">
        <f>YEAR(A28)*12+MONTH(A28)</f>
        <v/>
      </c>
      <c r="D28" s="27">
        <f>IF(D$2="",0,IF(($C28&lt;D$3)+($C28&gt;D$5),0,IF($C28&lt;=D$4,'決まりの表'!$B$5,'決まりの表'!$B$6)))</f>
        <v/>
      </c>
      <c r="E28" s="27">
        <f>IF(E$2="",0,IF(($C28&lt;E$3)+($C28&gt;E$5),0,IF(1+($D$2&lt;&gt;"")*($C28&lt;=$D$6)&gt;=3,'決まりの表'!$B$7,IF($C28&lt;=E$4,'決まりの表'!$B$5,'決まりの表'!$B$6))))</f>
        <v/>
      </c>
      <c r="F28" s="27">
        <f>IF(F$2="",0,IF(($C28&lt;F$3)+($C28&gt;F$5),0,IF(1+($D$2&lt;&gt;"")*($C28&lt;=$D$6)+($E$2&lt;&gt;"")*($C28&lt;=$E$6)&gt;=3,'決まりの表'!$B$7,IF($C28&lt;=F$4,'決まりの表'!$B$5,'決まりの表'!$B$6))))</f>
        <v/>
      </c>
      <c r="G28" s="27">
        <f>IF(G$2="",0,IF(($C28&lt;G$3)+($C28&gt;G$5),0,IF(1+($D$2&lt;&gt;"")*($C28&lt;=$D$6)+($E$2&lt;&gt;"")*($C28&lt;=$E$6)+($F$2&lt;&gt;"")*($C28&lt;=$F$6)&gt;=3,'決まりの表'!$B$7,IF($C28&lt;=G$4,'決まりの表'!$B$5,'決まりの表'!$B$6))))</f>
        <v/>
      </c>
      <c r="H28" s="26">
        <f>SUM(D28:G28)</f>
        <v/>
      </c>
      <c r="I28" s="27">
        <f>IF(COUNTIFS('決まりの表'!$B$12:$B$17,MONTH(A28))&gt;0,H26+H27,0)</f>
        <v/>
      </c>
    </row>
    <row r="29">
      <c r="A29" s="23">
        <f>EOMONTH(A28,0)+1</f>
        <v/>
      </c>
      <c r="B29" s="12">
        <f>YEAR(A29)</f>
        <v/>
      </c>
      <c r="C29" s="12">
        <f>YEAR(A29)*12+MONTH(A29)</f>
        <v/>
      </c>
      <c r="D29" s="27">
        <f>IF(D$2="",0,IF(($C29&lt;D$3)+($C29&gt;D$5),0,IF($C29&lt;=D$4,'決まりの表'!$B$5,'決まりの表'!$B$6)))</f>
        <v/>
      </c>
      <c r="E29" s="27">
        <f>IF(E$2="",0,IF(($C29&lt;E$3)+($C29&gt;E$5),0,IF(1+($D$2&lt;&gt;"")*($C29&lt;=$D$6)&gt;=3,'決まりの表'!$B$7,IF($C29&lt;=E$4,'決まりの表'!$B$5,'決まりの表'!$B$6))))</f>
        <v/>
      </c>
      <c r="F29" s="27">
        <f>IF(F$2="",0,IF(($C29&lt;F$3)+($C29&gt;F$5),0,IF(1+($D$2&lt;&gt;"")*($C29&lt;=$D$6)+($E$2&lt;&gt;"")*($C29&lt;=$E$6)&gt;=3,'決まりの表'!$B$7,IF($C29&lt;=F$4,'決まりの表'!$B$5,'決まりの表'!$B$6))))</f>
        <v/>
      </c>
      <c r="G29" s="27">
        <f>IF(G$2="",0,IF(($C29&lt;G$3)+($C29&gt;G$5),0,IF(1+($D$2&lt;&gt;"")*($C29&lt;=$D$6)+($E$2&lt;&gt;"")*($C29&lt;=$E$6)+($F$2&lt;&gt;"")*($C29&lt;=$F$6)&gt;=3,'決まりの表'!$B$7,IF($C29&lt;=G$4,'決まりの表'!$B$5,'決まりの表'!$B$6))))</f>
        <v/>
      </c>
      <c r="H29" s="26">
        <f>SUM(D29:G29)</f>
        <v/>
      </c>
      <c r="I29" s="27">
        <f>IF(COUNTIFS('決まりの表'!$B$12:$B$17,MONTH(A29))&gt;0,H27+H28,0)</f>
        <v/>
      </c>
    </row>
    <row r="30">
      <c r="A30" s="23">
        <f>EOMONTH(A29,0)+1</f>
        <v/>
      </c>
      <c r="B30" s="12">
        <f>YEAR(A30)</f>
        <v/>
      </c>
      <c r="C30" s="12">
        <f>YEAR(A30)*12+MONTH(A30)</f>
        <v/>
      </c>
      <c r="D30" s="27">
        <f>IF(D$2="",0,IF(($C30&lt;D$3)+($C30&gt;D$5),0,IF($C30&lt;=D$4,'決まりの表'!$B$5,'決まりの表'!$B$6)))</f>
        <v/>
      </c>
      <c r="E30" s="27">
        <f>IF(E$2="",0,IF(($C30&lt;E$3)+($C30&gt;E$5),0,IF(1+($D$2&lt;&gt;"")*($C30&lt;=$D$6)&gt;=3,'決まりの表'!$B$7,IF($C30&lt;=E$4,'決まりの表'!$B$5,'決まりの表'!$B$6))))</f>
        <v/>
      </c>
      <c r="F30" s="27">
        <f>IF(F$2="",0,IF(($C30&lt;F$3)+($C30&gt;F$5),0,IF(1+($D$2&lt;&gt;"")*($C30&lt;=$D$6)+($E$2&lt;&gt;"")*($C30&lt;=$E$6)&gt;=3,'決まりの表'!$B$7,IF($C30&lt;=F$4,'決まりの表'!$B$5,'決まりの表'!$B$6))))</f>
        <v/>
      </c>
      <c r="G30" s="27">
        <f>IF(G$2="",0,IF(($C30&lt;G$3)+($C30&gt;G$5),0,IF(1+($D$2&lt;&gt;"")*($C30&lt;=$D$6)+($E$2&lt;&gt;"")*($C30&lt;=$E$6)+($F$2&lt;&gt;"")*($C30&lt;=$F$6)&gt;=3,'決まりの表'!$B$7,IF($C30&lt;=G$4,'決まりの表'!$B$5,'決まりの表'!$B$6))))</f>
        <v/>
      </c>
      <c r="H30" s="26">
        <f>SUM(D30:G30)</f>
        <v/>
      </c>
      <c r="I30" s="27">
        <f>IF(COUNTIFS('決まりの表'!$B$12:$B$17,MONTH(A30))&gt;0,H28+H29,0)</f>
        <v/>
      </c>
    </row>
    <row r="31">
      <c r="A31" s="23">
        <f>EOMONTH(A30,0)+1</f>
        <v/>
      </c>
      <c r="B31" s="12">
        <f>YEAR(A31)</f>
        <v/>
      </c>
      <c r="C31" s="12">
        <f>YEAR(A31)*12+MONTH(A31)</f>
        <v/>
      </c>
      <c r="D31" s="27">
        <f>IF(D$2="",0,IF(($C31&lt;D$3)+($C31&gt;D$5),0,IF($C31&lt;=D$4,'決まりの表'!$B$5,'決まりの表'!$B$6)))</f>
        <v/>
      </c>
      <c r="E31" s="27">
        <f>IF(E$2="",0,IF(($C31&lt;E$3)+($C31&gt;E$5),0,IF(1+($D$2&lt;&gt;"")*($C31&lt;=$D$6)&gt;=3,'決まりの表'!$B$7,IF($C31&lt;=E$4,'決まりの表'!$B$5,'決まりの表'!$B$6))))</f>
        <v/>
      </c>
      <c r="F31" s="27">
        <f>IF(F$2="",0,IF(($C31&lt;F$3)+($C31&gt;F$5),0,IF(1+($D$2&lt;&gt;"")*($C31&lt;=$D$6)+($E$2&lt;&gt;"")*($C31&lt;=$E$6)&gt;=3,'決まりの表'!$B$7,IF($C31&lt;=F$4,'決まりの表'!$B$5,'決まりの表'!$B$6))))</f>
        <v/>
      </c>
      <c r="G31" s="27">
        <f>IF(G$2="",0,IF(($C31&lt;G$3)+($C31&gt;G$5),0,IF(1+($D$2&lt;&gt;"")*($C31&lt;=$D$6)+($E$2&lt;&gt;"")*($C31&lt;=$E$6)+($F$2&lt;&gt;"")*($C31&lt;=$F$6)&gt;=3,'決まりの表'!$B$7,IF($C31&lt;=G$4,'決まりの表'!$B$5,'決まりの表'!$B$6))))</f>
        <v/>
      </c>
      <c r="H31" s="26">
        <f>SUM(D31:G31)</f>
        <v/>
      </c>
      <c r="I31" s="27">
        <f>IF(COUNTIFS('決まりの表'!$B$12:$B$17,MONTH(A31))&gt;0,H29+H30,0)</f>
        <v/>
      </c>
    </row>
    <row r="32">
      <c r="A32" s="23">
        <f>EOMONTH(A31,0)+1</f>
        <v/>
      </c>
      <c r="B32" s="12">
        <f>YEAR(A32)</f>
        <v/>
      </c>
      <c r="C32" s="12">
        <f>YEAR(A32)*12+MONTH(A32)</f>
        <v/>
      </c>
      <c r="D32" s="27">
        <f>IF(D$2="",0,IF(($C32&lt;D$3)+($C32&gt;D$5),0,IF($C32&lt;=D$4,'決まりの表'!$B$5,'決まりの表'!$B$6)))</f>
        <v/>
      </c>
      <c r="E32" s="27">
        <f>IF(E$2="",0,IF(($C32&lt;E$3)+($C32&gt;E$5),0,IF(1+($D$2&lt;&gt;"")*($C32&lt;=$D$6)&gt;=3,'決まりの表'!$B$7,IF($C32&lt;=E$4,'決まりの表'!$B$5,'決まりの表'!$B$6))))</f>
        <v/>
      </c>
      <c r="F32" s="27">
        <f>IF(F$2="",0,IF(($C32&lt;F$3)+($C32&gt;F$5),0,IF(1+($D$2&lt;&gt;"")*($C32&lt;=$D$6)+($E$2&lt;&gt;"")*($C32&lt;=$E$6)&gt;=3,'決まりの表'!$B$7,IF($C32&lt;=F$4,'決まりの表'!$B$5,'決まりの表'!$B$6))))</f>
        <v/>
      </c>
      <c r="G32" s="27">
        <f>IF(G$2="",0,IF(($C32&lt;G$3)+($C32&gt;G$5),0,IF(1+($D$2&lt;&gt;"")*($C32&lt;=$D$6)+($E$2&lt;&gt;"")*($C32&lt;=$E$6)+($F$2&lt;&gt;"")*($C32&lt;=$F$6)&gt;=3,'決まりの表'!$B$7,IF($C32&lt;=G$4,'決まりの表'!$B$5,'決まりの表'!$B$6))))</f>
        <v/>
      </c>
      <c r="H32" s="26">
        <f>SUM(D32:G32)</f>
        <v/>
      </c>
      <c r="I32" s="27">
        <f>IF(COUNTIFS('決まりの表'!$B$12:$B$17,MONTH(A32))&gt;0,H30+H31,0)</f>
        <v/>
      </c>
    </row>
    <row r="33">
      <c r="A33" s="23">
        <f>EOMONTH(A32,0)+1</f>
        <v/>
      </c>
      <c r="B33" s="12">
        <f>YEAR(A33)</f>
        <v/>
      </c>
      <c r="C33" s="12">
        <f>YEAR(A33)*12+MONTH(A33)</f>
        <v/>
      </c>
      <c r="D33" s="27">
        <f>IF(D$2="",0,IF(($C33&lt;D$3)+($C33&gt;D$5),0,IF($C33&lt;=D$4,'決まりの表'!$B$5,'決まりの表'!$B$6)))</f>
        <v/>
      </c>
      <c r="E33" s="27">
        <f>IF(E$2="",0,IF(($C33&lt;E$3)+($C33&gt;E$5),0,IF(1+($D$2&lt;&gt;"")*($C33&lt;=$D$6)&gt;=3,'決まりの表'!$B$7,IF($C33&lt;=E$4,'決まりの表'!$B$5,'決まりの表'!$B$6))))</f>
        <v/>
      </c>
      <c r="F33" s="27">
        <f>IF(F$2="",0,IF(($C33&lt;F$3)+($C33&gt;F$5),0,IF(1+($D$2&lt;&gt;"")*($C33&lt;=$D$6)+($E$2&lt;&gt;"")*($C33&lt;=$E$6)&gt;=3,'決まりの表'!$B$7,IF($C33&lt;=F$4,'決まりの表'!$B$5,'決まりの表'!$B$6))))</f>
        <v/>
      </c>
      <c r="G33" s="27">
        <f>IF(G$2="",0,IF(($C33&lt;G$3)+($C33&gt;G$5),0,IF(1+($D$2&lt;&gt;"")*($C33&lt;=$D$6)+($E$2&lt;&gt;"")*($C33&lt;=$E$6)+($F$2&lt;&gt;"")*($C33&lt;=$F$6)&gt;=3,'決まりの表'!$B$7,IF($C33&lt;=G$4,'決まりの表'!$B$5,'決まりの表'!$B$6))))</f>
        <v/>
      </c>
      <c r="H33" s="26">
        <f>SUM(D33:G33)</f>
        <v/>
      </c>
      <c r="I33" s="27">
        <f>IF(COUNTIFS('決まりの表'!$B$12:$B$17,MONTH(A33))&gt;0,H31+H32,0)</f>
        <v/>
      </c>
    </row>
    <row r="34">
      <c r="A34" s="23">
        <f>EOMONTH(A33,0)+1</f>
        <v/>
      </c>
      <c r="B34" s="12">
        <f>YEAR(A34)</f>
        <v/>
      </c>
      <c r="C34" s="12">
        <f>YEAR(A34)*12+MONTH(A34)</f>
        <v/>
      </c>
      <c r="D34" s="27">
        <f>IF(D$2="",0,IF(($C34&lt;D$3)+($C34&gt;D$5),0,IF($C34&lt;=D$4,'決まりの表'!$B$5,'決まりの表'!$B$6)))</f>
        <v/>
      </c>
      <c r="E34" s="27">
        <f>IF(E$2="",0,IF(($C34&lt;E$3)+($C34&gt;E$5),0,IF(1+($D$2&lt;&gt;"")*($C34&lt;=$D$6)&gt;=3,'決まりの表'!$B$7,IF($C34&lt;=E$4,'決まりの表'!$B$5,'決まりの表'!$B$6))))</f>
        <v/>
      </c>
      <c r="F34" s="27">
        <f>IF(F$2="",0,IF(($C34&lt;F$3)+($C34&gt;F$5),0,IF(1+($D$2&lt;&gt;"")*($C34&lt;=$D$6)+($E$2&lt;&gt;"")*($C34&lt;=$E$6)&gt;=3,'決まりの表'!$B$7,IF($C34&lt;=F$4,'決まりの表'!$B$5,'決まりの表'!$B$6))))</f>
        <v/>
      </c>
      <c r="G34" s="27">
        <f>IF(G$2="",0,IF(($C34&lt;G$3)+($C34&gt;G$5),0,IF(1+($D$2&lt;&gt;"")*($C34&lt;=$D$6)+($E$2&lt;&gt;"")*($C34&lt;=$E$6)+($F$2&lt;&gt;"")*($C34&lt;=$F$6)&gt;=3,'決まりの表'!$B$7,IF($C34&lt;=G$4,'決まりの表'!$B$5,'決まりの表'!$B$6))))</f>
        <v/>
      </c>
      <c r="H34" s="26">
        <f>SUM(D34:G34)</f>
        <v/>
      </c>
      <c r="I34" s="27">
        <f>IF(COUNTIFS('決まりの表'!$B$12:$B$17,MONTH(A34))&gt;0,H32+H33,0)</f>
        <v/>
      </c>
    </row>
    <row r="35">
      <c r="A35" s="23">
        <f>EOMONTH(A34,0)+1</f>
        <v/>
      </c>
      <c r="B35" s="12">
        <f>YEAR(A35)</f>
        <v/>
      </c>
      <c r="C35" s="12">
        <f>YEAR(A35)*12+MONTH(A35)</f>
        <v/>
      </c>
      <c r="D35" s="27">
        <f>IF(D$2="",0,IF(($C35&lt;D$3)+($C35&gt;D$5),0,IF($C35&lt;=D$4,'決まりの表'!$B$5,'決まりの表'!$B$6)))</f>
        <v/>
      </c>
      <c r="E35" s="27">
        <f>IF(E$2="",0,IF(($C35&lt;E$3)+($C35&gt;E$5),0,IF(1+($D$2&lt;&gt;"")*($C35&lt;=$D$6)&gt;=3,'決まりの表'!$B$7,IF($C35&lt;=E$4,'決まりの表'!$B$5,'決まりの表'!$B$6))))</f>
        <v/>
      </c>
      <c r="F35" s="27">
        <f>IF(F$2="",0,IF(($C35&lt;F$3)+($C35&gt;F$5),0,IF(1+($D$2&lt;&gt;"")*($C35&lt;=$D$6)+($E$2&lt;&gt;"")*($C35&lt;=$E$6)&gt;=3,'決まりの表'!$B$7,IF($C35&lt;=F$4,'決まりの表'!$B$5,'決まりの表'!$B$6))))</f>
        <v/>
      </c>
      <c r="G35" s="27">
        <f>IF(G$2="",0,IF(($C35&lt;G$3)+($C35&gt;G$5),0,IF(1+($D$2&lt;&gt;"")*($C35&lt;=$D$6)+($E$2&lt;&gt;"")*($C35&lt;=$E$6)+($F$2&lt;&gt;"")*($C35&lt;=$F$6)&gt;=3,'決まりの表'!$B$7,IF($C35&lt;=G$4,'決まりの表'!$B$5,'決まりの表'!$B$6))))</f>
        <v/>
      </c>
      <c r="H35" s="26">
        <f>SUM(D35:G35)</f>
        <v/>
      </c>
      <c r="I35" s="27">
        <f>IF(COUNTIFS('決まりの表'!$B$12:$B$17,MONTH(A35))&gt;0,H33+H34,0)</f>
        <v/>
      </c>
    </row>
    <row r="36">
      <c r="A36" s="23">
        <f>EOMONTH(A35,0)+1</f>
        <v/>
      </c>
      <c r="B36" s="12">
        <f>YEAR(A36)</f>
        <v/>
      </c>
      <c r="C36" s="12">
        <f>YEAR(A36)*12+MONTH(A36)</f>
        <v/>
      </c>
      <c r="D36" s="27">
        <f>IF(D$2="",0,IF(($C36&lt;D$3)+($C36&gt;D$5),0,IF($C36&lt;=D$4,'決まりの表'!$B$5,'決まりの表'!$B$6)))</f>
        <v/>
      </c>
      <c r="E36" s="27">
        <f>IF(E$2="",0,IF(($C36&lt;E$3)+($C36&gt;E$5),0,IF(1+($D$2&lt;&gt;"")*($C36&lt;=$D$6)&gt;=3,'決まりの表'!$B$7,IF($C36&lt;=E$4,'決まりの表'!$B$5,'決まりの表'!$B$6))))</f>
        <v/>
      </c>
      <c r="F36" s="27">
        <f>IF(F$2="",0,IF(($C36&lt;F$3)+($C36&gt;F$5),0,IF(1+($D$2&lt;&gt;"")*($C36&lt;=$D$6)+($E$2&lt;&gt;"")*($C36&lt;=$E$6)&gt;=3,'決まりの表'!$B$7,IF($C36&lt;=F$4,'決まりの表'!$B$5,'決まりの表'!$B$6))))</f>
        <v/>
      </c>
      <c r="G36" s="27">
        <f>IF(G$2="",0,IF(($C36&lt;G$3)+($C36&gt;G$5),0,IF(1+($D$2&lt;&gt;"")*($C36&lt;=$D$6)+($E$2&lt;&gt;"")*($C36&lt;=$E$6)+($F$2&lt;&gt;"")*($C36&lt;=$F$6)&gt;=3,'決まりの表'!$B$7,IF($C36&lt;=G$4,'決まりの表'!$B$5,'決まりの表'!$B$6))))</f>
        <v/>
      </c>
      <c r="H36" s="26">
        <f>SUM(D36:G36)</f>
        <v/>
      </c>
      <c r="I36" s="27">
        <f>IF(COUNTIFS('決まりの表'!$B$12:$B$17,MONTH(A36))&gt;0,H34+H35,0)</f>
        <v/>
      </c>
    </row>
    <row r="37">
      <c r="A37" s="23">
        <f>EOMONTH(A36,0)+1</f>
        <v/>
      </c>
      <c r="B37" s="12">
        <f>YEAR(A37)</f>
        <v/>
      </c>
      <c r="C37" s="12">
        <f>YEAR(A37)*12+MONTH(A37)</f>
        <v/>
      </c>
      <c r="D37" s="27">
        <f>IF(D$2="",0,IF(($C37&lt;D$3)+($C37&gt;D$5),0,IF($C37&lt;=D$4,'決まりの表'!$B$5,'決まりの表'!$B$6)))</f>
        <v/>
      </c>
      <c r="E37" s="27">
        <f>IF(E$2="",0,IF(($C37&lt;E$3)+($C37&gt;E$5),0,IF(1+($D$2&lt;&gt;"")*($C37&lt;=$D$6)&gt;=3,'決まりの表'!$B$7,IF($C37&lt;=E$4,'決まりの表'!$B$5,'決まりの表'!$B$6))))</f>
        <v/>
      </c>
      <c r="F37" s="27">
        <f>IF(F$2="",0,IF(($C37&lt;F$3)+($C37&gt;F$5),0,IF(1+($D$2&lt;&gt;"")*($C37&lt;=$D$6)+($E$2&lt;&gt;"")*($C37&lt;=$E$6)&gt;=3,'決まりの表'!$B$7,IF($C37&lt;=F$4,'決まりの表'!$B$5,'決まりの表'!$B$6))))</f>
        <v/>
      </c>
      <c r="G37" s="27">
        <f>IF(G$2="",0,IF(($C37&lt;G$3)+($C37&gt;G$5),0,IF(1+($D$2&lt;&gt;"")*($C37&lt;=$D$6)+($E$2&lt;&gt;"")*($C37&lt;=$E$6)+($F$2&lt;&gt;"")*($C37&lt;=$F$6)&gt;=3,'決まりの表'!$B$7,IF($C37&lt;=G$4,'決まりの表'!$B$5,'決まりの表'!$B$6))))</f>
        <v/>
      </c>
      <c r="H37" s="26">
        <f>SUM(D37:G37)</f>
        <v/>
      </c>
      <c r="I37" s="27">
        <f>IF(COUNTIFS('決まりの表'!$B$12:$B$17,MONTH(A37))&gt;0,H35+H36,0)</f>
        <v/>
      </c>
    </row>
    <row r="38">
      <c r="A38" s="23">
        <f>EOMONTH(A37,0)+1</f>
        <v/>
      </c>
      <c r="B38" s="12">
        <f>YEAR(A38)</f>
        <v/>
      </c>
      <c r="C38" s="12">
        <f>YEAR(A38)*12+MONTH(A38)</f>
        <v/>
      </c>
      <c r="D38" s="27">
        <f>IF(D$2="",0,IF(($C38&lt;D$3)+($C38&gt;D$5),0,IF($C38&lt;=D$4,'決まりの表'!$B$5,'決まりの表'!$B$6)))</f>
        <v/>
      </c>
      <c r="E38" s="27">
        <f>IF(E$2="",0,IF(($C38&lt;E$3)+($C38&gt;E$5),0,IF(1+($D$2&lt;&gt;"")*($C38&lt;=$D$6)&gt;=3,'決まりの表'!$B$7,IF($C38&lt;=E$4,'決まりの表'!$B$5,'決まりの表'!$B$6))))</f>
        <v/>
      </c>
      <c r="F38" s="27">
        <f>IF(F$2="",0,IF(($C38&lt;F$3)+($C38&gt;F$5),0,IF(1+($D$2&lt;&gt;"")*($C38&lt;=$D$6)+($E$2&lt;&gt;"")*($C38&lt;=$E$6)&gt;=3,'決まりの表'!$B$7,IF($C38&lt;=F$4,'決まりの表'!$B$5,'決まりの表'!$B$6))))</f>
        <v/>
      </c>
      <c r="G38" s="27">
        <f>IF(G$2="",0,IF(($C38&lt;G$3)+($C38&gt;G$5),0,IF(1+($D$2&lt;&gt;"")*($C38&lt;=$D$6)+($E$2&lt;&gt;"")*($C38&lt;=$E$6)+($F$2&lt;&gt;"")*($C38&lt;=$F$6)&gt;=3,'決まりの表'!$B$7,IF($C38&lt;=G$4,'決まりの表'!$B$5,'決まりの表'!$B$6))))</f>
        <v/>
      </c>
      <c r="H38" s="26">
        <f>SUM(D38:G38)</f>
        <v/>
      </c>
      <c r="I38" s="27">
        <f>IF(COUNTIFS('決まりの表'!$B$12:$B$17,MONTH(A38))&gt;0,H36+H37,0)</f>
        <v/>
      </c>
    </row>
    <row r="39">
      <c r="A39" s="23">
        <f>EOMONTH(A38,0)+1</f>
        <v/>
      </c>
      <c r="B39" s="12">
        <f>YEAR(A39)</f>
        <v/>
      </c>
      <c r="C39" s="12">
        <f>YEAR(A39)*12+MONTH(A39)</f>
        <v/>
      </c>
      <c r="D39" s="27">
        <f>IF(D$2="",0,IF(($C39&lt;D$3)+($C39&gt;D$5),0,IF($C39&lt;=D$4,'決まりの表'!$B$5,'決まりの表'!$B$6)))</f>
        <v/>
      </c>
      <c r="E39" s="27">
        <f>IF(E$2="",0,IF(($C39&lt;E$3)+($C39&gt;E$5),0,IF(1+($D$2&lt;&gt;"")*($C39&lt;=$D$6)&gt;=3,'決まりの表'!$B$7,IF($C39&lt;=E$4,'決まりの表'!$B$5,'決まりの表'!$B$6))))</f>
        <v/>
      </c>
      <c r="F39" s="27">
        <f>IF(F$2="",0,IF(($C39&lt;F$3)+($C39&gt;F$5),0,IF(1+($D$2&lt;&gt;"")*($C39&lt;=$D$6)+($E$2&lt;&gt;"")*($C39&lt;=$E$6)&gt;=3,'決まりの表'!$B$7,IF($C39&lt;=F$4,'決まりの表'!$B$5,'決まりの表'!$B$6))))</f>
        <v/>
      </c>
      <c r="G39" s="27">
        <f>IF(G$2="",0,IF(($C39&lt;G$3)+($C39&gt;G$5),0,IF(1+($D$2&lt;&gt;"")*($C39&lt;=$D$6)+($E$2&lt;&gt;"")*($C39&lt;=$E$6)+($F$2&lt;&gt;"")*($C39&lt;=$F$6)&gt;=3,'決まりの表'!$B$7,IF($C39&lt;=G$4,'決まりの表'!$B$5,'決まりの表'!$B$6))))</f>
        <v/>
      </c>
      <c r="H39" s="26">
        <f>SUM(D39:G39)</f>
        <v/>
      </c>
      <c r="I39" s="27">
        <f>IF(COUNTIFS('決まりの表'!$B$12:$B$17,MONTH(A39))&gt;0,H37+H38,0)</f>
        <v/>
      </c>
    </row>
    <row r="40">
      <c r="A40" s="23">
        <f>EOMONTH(A39,0)+1</f>
        <v/>
      </c>
      <c r="B40" s="12">
        <f>YEAR(A40)</f>
        <v/>
      </c>
      <c r="C40" s="12">
        <f>YEAR(A40)*12+MONTH(A40)</f>
        <v/>
      </c>
      <c r="D40" s="27">
        <f>IF(D$2="",0,IF(($C40&lt;D$3)+($C40&gt;D$5),0,IF($C40&lt;=D$4,'決まりの表'!$B$5,'決まりの表'!$B$6)))</f>
        <v/>
      </c>
      <c r="E40" s="27">
        <f>IF(E$2="",0,IF(($C40&lt;E$3)+($C40&gt;E$5),0,IF(1+($D$2&lt;&gt;"")*($C40&lt;=$D$6)&gt;=3,'決まりの表'!$B$7,IF($C40&lt;=E$4,'決まりの表'!$B$5,'決まりの表'!$B$6))))</f>
        <v/>
      </c>
      <c r="F40" s="27">
        <f>IF(F$2="",0,IF(($C40&lt;F$3)+($C40&gt;F$5),0,IF(1+($D$2&lt;&gt;"")*($C40&lt;=$D$6)+($E$2&lt;&gt;"")*($C40&lt;=$E$6)&gt;=3,'決まりの表'!$B$7,IF($C40&lt;=F$4,'決まりの表'!$B$5,'決まりの表'!$B$6))))</f>
        <v/>
      </c>
      <c r="G40" s="27">
        <f>IF(G$2="",0,IF(($C40&lt;G$3)+($C40&gt;G$5),0,IF(1+($D$2&lt;&gt;"")*($C40&lt;=$D$6)+($E$2&lt;&gt;"")*($C40&lt;=$E$6)+($F$2&lt;&gt;"")*($C40&lt;=$F$6)&gt;=3,'決まりの表'!$B$7,IF($C40&lt;=G$4,'決まりの表'!$B$5,'決まりの表'!$B$6))))</f>
        <v/>
      </c>
      <c r="H40" s="26">
        <f>SUM(D40:G40)</f>
        <v/>
      </c>
      <c r="I40" s="27">
        <f>IF(COUNTIFS('決まりの表'!$B$12:$B$17,MONTH(A40))&gt;0,H38+H39,0)</f>
        <v/>
      </c>
    </row>
    <row r="41">
      <c r="A41" s="23">
        <f>EOMONTH(A40,0)+1</f>
        <v/>
      </c>
      <c r="B41" s="12">
        <f>YEAR(A41)</f>
        <v/>
      </c>
      <c r="C41" s="12">
        <f>YEAR(A41)*12+MONTH(A41)</f>
        <v/>
      </c>
      <c r="D41" s="27">
        <f>IF(D$2="",0,IF(($C41&lt;D$3)+($C41&gt;D$5),0,IF($C41&lt;=D$4,'決まりの表'!$B$5,'決まりの表'!$B$6)))</f>
        <v/>
      </c>
      <c r="E41" s="27">
        <f>IF(E$2="",0,IF(($C41&lt;E$3)+($C41&gt;E$5),0,IF(1+($D$2&lt;&gt;"")*($C41&lt;=$D$6)&gt;=3,'決まりの表'!$B$7,IF($C41&lt;=E$4,'決まりの表'!$B$5,'決まりの表'!$B$6))))</f>
        <v/>
      </c>
      <c r="F41" s="27">
        <f>IF(F$2="",0,IF(($C41&lt;F$3)+($C41&gt;F$5),0,IF(1+($D$2&lt;&gt;"")*($C41&lt;=$D$6)+($E$2&lt;&gt;"")*($C41&lt;=$E$6)&gt;=3,'決まりの表'!$B$7,IF($C41&lt;=F$4,'決まりの表'!$B$5,'決まりの表'!$B$6))))</f>
        <v/>
      </c>
      <c r="G41" s="27">
        <f>IF(G$2="",0,IF(($C41&lt;G$3)+($C41&gt;G$5),0,IF(1+($D$2&lt;&gt;"")*($C41&lt;=$D$6)+($E$2&lt;&gt;"")*($C41&lt;=$E$6)+($F$2&lt;&gt;"")*($C41&lt;=$F$6)&gt;=3,'決まりの表'!$B$7,IF($C41&lt;=G$4,'決まりの表'!$B$5,'決まりの表'!$B$6))))</f>
        <v/>
      </c>
      <c r="H41" s="26">
        <f>SUM(D41:G41)</f>
        <v/>
      </c>
      <c r="I41" s="27">
        <f>IF(COUNTIFS('決まりの表'!$B$12:$B$17,MONTH(A41))&gt;0,H39+H40,0)</f>
        <v/>
      </c>
    </row>
    <row r="42">
      <c r="A42" s="23">
        <f>EOMONTH(A41,0)+1</f>
        <v/>
      </c>
      <c r="B42" s="12">
        <f>YEAR(A42)</f>
        <v/>
      </c>
      <c r="C42" s="12">
        <f>YEAR(A42)*12+MONTH(A42)</f>
        <v/>
      </c>
      <c r="D42" s="27">
        <f>IF(D$2="",0,IF(($C42&lt;D$3)+($C42&gt;D$5),0,IF($C42&lt;=D$4,'決まりの表'!$B$5,'決まりの表'!$B$6)))</f>
        <v/>
      </c>
      <c r="E42" s="27">
        <f>IF(E$2="",0,IF(($C42&lt;E$3)+($C42&gt;E$5),0,IF(1+($D$2&lt;&gt;"")*($C42&lt;=$D$6)&gt;=3,'決まりの表'!$B$7,IF($C42&lt;=E$4,'決まりの表'!$B$5,'決まりの表'!$B$6))))</f>
        <v/>
      </c>
      <c r="F42" s="27">
        <f>IF(F$2="",0,IF(($C42&lt;F$3)+($C42&gt;F$5),0,IF(1+($D$2&lt;&gt;"")*($C42&lt;=$D$6)+($E$2&lt;&gt;"")*($C42&lt;=$E$6)&gt;=3,'決まりの表'!$B$7,IF($C42&lt;=F$4,'決まりの表'!$B$5,'決まりの表'!$B$6))))</f>
        <v/>
      </c>
      <c r="G42" s="27">
        <f>IF(G$2="",0,IF(($C42&lt;G$3)+($C42&gt;G$5),0,IF(1+($D$2&lt;&gt;"")*($C42&lt;=$D$6)+($E$2&lt;&gt;"")*($C42&lt;=$E$6)+($F$2&lt;&gt;"")*($C42&lt;=$F$6)&gt;=3,'決まりの表'!$B$7,IF($C42&lt;=G$4,'決まりの表'!$B$5,'決まりの表'!$B$6))))</f>
        <v/>
      </c>
      <c r="H42" s="26">
        <f>SUM(D42:G42)</f>
        <v/>
      </c>
      <c r="I42" s="27">
        <f>IF(COUNTIFS('決まりの表'!$B$12:$B$17,MONTH(A42))&gt;0,H40+H41,0)</f>
        <v/>
      </c>
    </row>
    <row r="43">
      <c r="A43" s="23">
        <f>EOMONTH(A42,0)+1</f>
        <v/>
      </c>
      <c r="B43" s="12">
        <f>YEAR(A43)</f>
        <v/>
      </c>
      <c r="C43" s="12">
        <f>YEAR(A43)*12+MONTH(A43)</f>
        <v/>
      </c>
      <c r="D43" s="27">
        <f>IF(D$2="",0,IF(($C43&lt;D$3)+($C43&gt;D$5),0,IF($C43&lt;=D$4,'決まりの表'!$B$5,'決まりの表'!$B$6)))</f>
        <v/>
      </c>
      <c r="E43" s="27">
        <f>IF(E$2="",0,IF(($C43&lt;E$3)+($C43&gt;E$5),0,IF(1+($D$2&lt;&gt;"")*($C43&lt;=$D$6)&gt;=3,'決まりの表'!$B$7,IF($C43&lt;=E$4,'決まりの表'!$B$5,'決まりの表'!$B$6))))</f>
        <v/>
      </c>
      <c r="F43" s="27">
        <f>IF(F$2="",0,IF(($C43&lt;F$3)+($C43&gt;F$5),0,IF(1+($D$2&lt;&gt;"")*($C43&lt;=$D$6)+($E$2&lt;&gt;"")*($C43&lt;=$E$6)&gt;=3,'決まりの表'!$B$7,IF($C43&lt;=F$4,'決まりの表'!$B$5,'決まりの表'!$B$6))))</f>
        <v/>
      </c>
      <c r="G43" s="27">
        <f>IF(G$2="",0,IF(($C43&lt;G$3)+($C43&gt;G$5),0,IF(1+($D$2&lt;&gt;"")*($C43&lt;=$D$6)+($E$2&lt;&gt;"")*($C43&lt;=$E$6)+($F$2&lt;&gt;"")*($C43&lt;=$F$6)&gt;=3,'決まりの表'!$B$7,IF($C43&lt;=G$4,'決まりの表'!$B$5,'決まりの表'!$B$6))))</f>
        <v/>
      </c>
      <c r="H43" s="26">
        <f>SUM(D43:G43)</f>
        <v/>
      </c>
      <c r="I43" s="27">
        <f>IF(COUNTIFS('決まりの表'!$B$12:$B$17,MONTH(A43))&gt;0,H41+H42,0)</f>
        <v/>
      </c>
    </row>
    <row r="44">
      <c r="A44" s="23">
        <f>EOMONTH(A43,0)+1</f>
        <v/>
      </c>
      <c r="B44" s="12">
        <f>YEAR(A44)</f>
        <v/>
      </c>
      <c r="C44" s="12">
        <f>YEAR(A44)*12+MONTH(A44)</f>
        <v/>
      </c>
      <c r="D44" s="27">
        <f>IF(D$2="",0,IF(($C44&lt;D$3)+($C44&gt;D$5),0,IF($C44&lt;=D$4,'決まりの表'!$B$5,'決まりの表'!$B$6)))</f>
        <v/>
      </c>
      <c r="E44" s="27">
        <f>IF(E$2="",0,IF(($C44&lt;E$3)+($C44&gt;E$5),0,IF(1+($D$2&lt;&gt;"")*($C44&lt;=$D$6)&gt;=3,'決まりの表'!$B$7,IF($C44&lt;=E$4,'決まりの表'!$B$5,'決まりの表'!$B$6))))</f>
        <v/>
      </c>
      <c r="F44" s="27">
        <f>IF(F$2="",0,IF(($C44&lt;F$3)+($C44&gt;F$5),0,IF(1+($D$2&lt;&gt;"")*($C44&lt;=$D$6)+($E$2&lt;&gt;"")*($C44&lt;=$E$6)&gt;=3,'決まりの表'!$B$7,IF($C44&lt;=F$4,'決まりの表'!$B$5,'決まりの表'!$B$6))))</f>
        <v/>
      </c>
      <c r="G44" s="27">
        <f>IF(G$2="",0,IF(($C44&lt;G$3)+($C44&gt;G$5),0,IF(1+($D$2&lt;&gt;"")*($C44&lt;=$D$6)+($E$2&lt;&gt;"")*($C44&lt;=$E$6)+($F$2&lt;&gt;"")*($C44&lt;=$F$6)&gt;=3,'決まりの表'!$B$7,IF($C44&lt;=G$4,'決まりの表'!$B$5,'決まりの表'!$B$6))))</f>
        <v/>
      </c>
      <c r="H44" s="26">
        <f>SUM(D44:G44)</f>
        <v/>
      </c>
      <c r="I44" s="27">
        <f>IF(COUNTIFS('決まりの表'!$B$12:$B$17,MONTH(A44))&gt;0,H42+H43,0)</f>
        <v/>
      </c>
    </row>
    <row r="45">
      <c r="A45" s="23">
        <f>EOMONTH(A44,0)+1</f>
        <v/>
      </c>
      <c r="B45" s="12">
        <f>YEAR(A45)</f>
        <v/>
      </c>
      <c r="C45" s="12">
        <f>YEAR(A45)*12+MONTH(A45)</f>
        <v/>
      </c>
      <c r="D45" s="27">
        <f>IF(D$2="",0,IF(($C45&lt;D$3)+($C45&gt;D$5),0,IF($C45&lt;=D$4,'決まりの表'!$B$5,'決まりの表'!$B$6)))</f>
        <v/>
      </c>
      <c r="E45" s="27">
        <f>IF(E$2="",0,IF(($C45&lt;E$3)+($C45&gt;E$5),0,IF(1+($D$2&lt;&gt;"")*($C45&lt;=$D$6)&gt;=3,'決まりの表'!$B$7,IF($C45&lt;=E$4,'決まりの表'!$B$5,'決まりの表'!$B$6))))</f>
        <v/>
      </c>
      <c r="F45" s="27">
        <f>IF(F$2="",0,IF(($C45&lt;F$3)+($C45&gt;F$5),0,IF(1+($D$2&lt;&gt;"")*($C45&lt;=$D$6)+($E$2&lt;&gt;"")*($C45&lt;=$E$6)&gt;=3,'決まりの表'!$B$7,IF($C45&lt;=F$4,'決まりの表'!$B$5,'決まりの表'!$B$6))))</f>
        <v/>
      </c>
      <c r="G45" s="27">
        <f>IF(G$2="",0,IF(($C45&lt;G$3)+($C45&gt;G$5),0,IF(1+($D$2&lt;&gt;"")*($C45&lt;=$D$6)+($E$2&lt;&gt;"")*($C45&lt;=$E$6)+($F$2&lt;&gt;"")*($C45&lt;=$F$6)&gt;=3,'決まりの表'!$B$7,IF($C45&lt;=G$4,'決まりの表'!$B$5,'決まりの表'!$B$6))))</f>
        <v/>
      </c>
      <c r="H45" s="26">
        <f>SUM(D45:G45)</f>
        <v/>
      </c>
      <c r="I45" s="27">
        <f>IF(COUNTIFS('決まりの表'!$B$12:$B$17,MONTH(A45))&gt;0,H43+H44,0)</f>
        <v/>
      </c>
    </row>
    <row r="46">
      <c r="A46" s="23">
        <f>EOMONTH(A45,0)+1</f>
        <v/>
      </c>
      <c r="B46" s="12">
        <f>YEAR(A46)</f>
        <v/>
      </c>
      <c r="C46" s="12">
        <f>YEAR(A46)*12+MONTH(A46)</f>
        <v/>
      </c>
      <c r="D46" s="27">
        <f>IF(D$2="",0,IF(($C46&lt;D$3)+($C46&gt;D$5),0,IF($C46&lt;=D$4,'決まりの表'!$B$5,'決まりの表'!$B$6)))</f>
        <v/>
      </c>
      <c r="E46" s="27">
        <f>IF(E$2="",0,IF(($C46&lt;E$3)+($C46&gt;E$5),0,IF(1+($D$2&lt;&gt;"")*($C46&lt;=$D$6)&gt;=3,'決まりの表'!$B$7,IF($C46&lt;=E$4,'決まりの表'!$B$5,'決まりの表'!$B$6))))</f>
        <v/>
      </c>
      <c r="F46" s="27">
        <f>IF(F$2="",0,IF(($C46&lt;F$3)+($C46&gt;F$5),0,IF(1+($D$2&lt;&gt;"")*($C46&lt;=$D$6)+($E$2&lt;&gt;"")*($C46&lt;=$E$6)&gt;=3,'決まりの表'!$B$7,IF($C46&lt;=F$4,'決まりの表'!$B$5,'決まりの表'!$B$6))))</f>
        <v/>
      </c>
      <c r="G46" s="27">
        <f>IF(G$2="",0,IF(($C46&lt;G$3)+($C46&gt;G$5),0,IF(1+($D$2&lt;&gt;"")*($C46&lt;=$D$6)+($E$2&lt;&gt;"")*($C46&lt;=$E$6)+($F$2&lt;&gt;"")*($C46&lt;=$F$6)&gt;=3,'決まりの表'!$B$7,IF($C46&lt;=G$4,'決まりの表'!$B$5,'決まりの表'!$B$6))))</f>
        <v/>
      </c>
      <c r="H46" s="26">
        <f>SUM(D46:G46)</f>
        <v/>
      </c>
      <c r="I46" s="27">
        <f>IF(COUNTIFS('決まりの表'!$B$12:$B$17,MONTH(A46))&gt;0,H44+H45,0)</f>
        <v/>
      </c>
    </row>
    <row r="47">
      <c r="A47" s="23">
        <f>EOMONTH(A46,0)+1</f>
        <v/>
      </c>
      <c r="B47" s="12">
        <f>YEAR(A47)</f>
        <v/>
      </c>
      <c r="C47" s="12">
        <f>YEAR(A47)*12+MONTH(A47)</f>
        <v/>
      </c>
      <c r="D47" s="27">
        <f>IF(D$2="",0,IF(($C47&lt;D$3)+($C47&gt;D$5),0,IF($C47&lt;=D$4,'決まりの表'!$B$5,'決まりの表'!$B$6)))</f>
        <v/>
      </c>
      <c r="E47" s="27">
        <f>IF(E$2="",0,IF(($C47&lt;E$3)+($C47&gt;E$5),0,IF(1+($D$2&lt;&gt;"")*($C47&lt;=$D$6)&gt;=3,'決まりの表'!$B$7,IF($C47&lt;=E$4,'決まりの表'!$B$5,'決まりの表'!$B$6))))</f>
        <v/>
      </c>
      <c r="F47" s="27">
        <f>IF(F$2="",0,IF(($C47&lt;F$3)+($C47&gt;F$5),0,IF(1+($D$2&lt;&gt;"")*($C47&lt;=$D$6)+($E$2&lt;&gt;"")*($C47&lt;=$E$6)&gt;=3,'決まりの表'!$B$7,IF($C47&lt;=F$4,'決まりの表'!$B$5,'決まりの表'!$B$6))))</f>
        <v/>
      </c>
      <c r="G47" s="27">
        <f>IF(G$2="",0,IF(($C47&lt;G$3)+($C47&gt;G$5),0,IF(1+($D$2&lt;&gt;"")*($C47&lt;=$D$6)+($E$2&lt;&gt;"")*($C47&lt;=$E$6)+($F$2&lt;&gt;"")*($C47&lt;=$F$6)&gt;=3,'決まりの表'!$B$7,IF($C47&lt;=G$4,'決まりの表'!$B$5,'決まりの表'!$B$6))))</f>
        <v/>
      </c>
      <c r="H47" s="26">
        <f>SUM(D47:G47)</f>
        <v/>
      </c>
      <c r="I47" s="27">
        <f>IF(COUNTIFS('決まりの表'!$B$12:$B$17,MONTH(A47))&gt;0,H45+H46,0)</f>
        <v/>
      </c>
    </row>
    <row r="48">
      <c r="A48" s="23">
        <f>EOMONTH(A47,0)+1</f>
        <v/>
      </c>
      <c r="B48" s="12">
        <f>YEAR(A48)</f>
        <v/>
      </c>
      <c r="C48" s="12">
        <f>YEAR(A48)*12+MONTH(A48)</f>
        <v/>
      </c>
      <c r="D48" s="27">
        <f>IF(D$2="",0,IF(($C48&lt;D$3)+($C48&gt;D$5),0,IF($C48&lt;=D$4,'決まりの表'!$B$5,'決まりの表'!$B$6)))</f>
        <v/>
      </c>
      <c r="E48" s="27">
        <f>IF(E$2="",0,IF(($C48&lt;E$3)+($C48&gt;E$5),0,IF(1+($D$2&lt;&gt;"")*($C48&lt;=$D$6)&gt;=3,'決まりの表'!$B$7,IF($C48&lt;=E$4,'決まりの表'!$B$5,'決まりの表'!$B$6))))</f>
        <v/>
      </c>
      <c r="F48" s="27">
        <f>IF(F$2="",0,IF(($C48&lt;F$3)+($C48&gt;F$5),0,IF(1+($D$2&lt;&gt;"")*($C48&lt;=$D$6)+($E$2&lt;&gt;"")*($C48&lt;=$E$6)&gt;=3,'決まりの表'!$B$7,IF($C48&lt;=F$4,'決まりの表'!$B$5,'決まりの表'!$B$6))))</f>
        <v/>
      </c>
      <c r="G48" s="27">
        <f>IF(G$2="",0,IF(($C48&lt;G$3)+($C48&gt;G$5),0,IF(1+($D$2&lt;&gt;"")*($C48&lt;=$D$6)+($E$2&lt;&gt;"")*($C48&lt;=$E$6)+($F$2&lt;&gt;"")*($C48&lt;=$F$6)&gt;=3,'決まりの表'!$B$7,IF($C48&lt;=G$4,'決まりの表'!$B$5,'決まりの表'!$B$6))))</f>
        <v/>
      </c>
      <c r="H48" s="26">
        <f>SUM(D48:G48)</f>
        <v/>
      </c>
      <c r="I48" s="27">
        <f>IF(COUNTIFS('決まりの表'!$B$12:$B$17,MONTH(A48))&gt;0,H46+H47,0)</f>
        <v/>
      </c>
    </row>
    <row r="49">
      <c r="A49" s="23">
        <f>EOMONTH(A48,0)+1</f>
        <v/>
      </c>
      <c r="B49" s="12">
        <f>YEAR(A49)</f>
        <v/>
      </c>
      <c r="C49" s="12">
        <f>YEAR(A49)*12+MONTH(A49)</f>
        <v/>
      </c>
      <c r="D49" s="27">
        <f>IF(D$2="",0,IF(($C49&lt;D$3)+($C49&gt;D$5),0,IF($C49&lt;=D$4,'決まりの表'!$B$5,'決まりの表'!$B$6)))</f>
        <v/>
      </c>
      <c r="E49" s="27">
        <f>IF(E$2="",0,IF(($C49&lt;E$3)+($C49&gt;E$5),0,IF(1+($D$2&lt;&gt;"")*($C49&lt;=$D$6)&gt;=3,'決まりの表'!$B$7,IF($C49&lt;=E$4,'決まりの表'!$B$5,'決まりの表'!$B$6))))</f>
        <v/>
      </c>
      <c r="F49" s="27">
        <f>IF(F$2="",0,IF(($C49&lt;F$3)+($C49&gt;F$5),0,IF(1+($D$2&lt;&gt;"")*($C49&lt;=$D$6)+($E$2&lt;&gt;"")*($C49&lt;=$E$6)&gt;=3,'決まりの表'!$B$7,IF($C49&lt;=F$4,'決まりの表'!$B$5,'決まりの表'!$B$6))))</f>
        <v/>
      </c>
      <c r="G49" s="27">
        <f>IF(G$2="",0,IF(($C49&lt;G$3)+($C49&gt;G$5),0,IF(1+($D$2&lt;&gt;"")*($C49&lt;=$D$6)+($E$2&lt;&gt;"")*($C49&lt;=$E$6)+($F$2&lt;&gt;"")*($C49&lt;=$F$6)&gt;=3,'決まりの表'!$B$7,IF($C49&lt;=G$4,'決まりの表'!$B$5,'決まりの表'!$B$6))))</f>
        <v/>
      </c>
      <c r="H49" s="26">
        <f>SUM(D49:G49)</f>
        <v/>
      </c>
      <c r="I49" s="27">
        <f>IF(COUNTIFS('決まりの表'!$B$12:$B$17,MONTH(A49))&gt;0,H47+H48,0)</f>
        <v/>
      </c>
    </row>
    <row r="50">
      <c r="A50" s="23">
        <f>EOMONTH(A49,0)+1</f>
        <v/>
      </c>
      <c r="B50" s="12">
        <f>YEAR(A50)</f>
        <v/>
      </c>
      <c r="C50" s="12">
        <f>YEAR(A50)*12+MONTH(A50)</f>
        <v/>
      </c>
      <c r="D50" s="27">
        <f>IF(D$2="",0,IF(($C50&lt;D$3)+($C50&gt;D$5),0,IF($C50&lt;=D$4,'決まりの表'!$B$5,'決まりの表'!$B$6)))</f>
        <v/>
      </c>
      <c r="E50" s="27">
        <f>IF(E$2="",0,IF(($C50&lt;E$3)+($C50&gt;E$5),0,IF(1+($D$2&lt;&gt;"")*($C50&lt;=$D$6)&gt;=3,'決まりの表'!$B$7,IF($C50&lt;=E$4,'決まりの表'!$B$5,'決まりの表'!$B$6))))</f>
        <v/>
      </c>
      <c r="F50" s="27">
        <f>IF(F$2="",0,IF(($C50&lt;F$3)+($C50&gt;F$5),0,IF(1+($D$2&lt;&gt;"")*($C50&lt;=$D$6)+($E$2&lt;&gt;"")*($C50&lt;=$E$6)&gt;=3,'決まりの表'!$B$7,IF($C50&lt;=F$4,'決まりの表'!$B$5,'決まりの表'!$B$6))))</f>
        <v/>
      </c>
      <c r="G50" s="27">
        <f>IF(G$2="",0,IF(($C50&lt;G$3)+($C50&gt;G$5),0,IF(1+($D$2&lt;&gt;"")*($C50&lt;=$D$6)+($E$2&lt;&gt;"")*($C50&lt;=$E$6)+($F$2&lt;&gt;"")*($C50&lt;=$F$6)&gt;=3,'決まりの表'!$B$7,IF($C50&lt;=G$4,'決まりの表'!$B$5,'決まりの表'!$B$6))))</f>
        <v/>
      </c>
      <c r="H50" s="26">
        <f>SUM(D50:G50)</f>
        <v/>
      </c>
      <c r="I50" s="27">
        <f>IF(COUNTIFS('決まりの表'!$B$12:$B$17,MONTH(A50))&gt;0,H48+H49,0)</f>
        <v/>
      </c>
    </row>
    <row r="51">
      <c r="A51" s="23">
        <f>EOMONTH(A50,0)+1</f>
        <v/>
      </c>
      <c r="B51" s="12">
        <f>YEAR(A51)</f>
        <v/>
      </c>
      <c r="C51" s="12">
        <f>YEAR(A51)*12+MONTH(A51)</f>
        <v/>
      </c>
      <c r="D51" s="27">
        <f>IF(D$2="",0,IF(($C51&lt;D$3)+($C51&gt;D$5),0,IF($C51&lt;=D$4,'決まりの表'!$B$5,'決まりの表'!$B$6)))</f>
        <v/>
      </c>
      <c r="E51" s="27">
        <f>IF(E$2="",0,IF(($C51&lt;E$3)+($C51&gt;E$5),0,IF(1+($D$2&lt;&gt;"")*($C51&lt;=$D$6)&gt;=3,'決まりの表'!$B$7,IF($C51&lt;=E$4,'決まりの表'!$B$5,'決まりの表'!$B$6))))</f>
        <v/>
      </c>
      <c r="F51" s="27">
        <f>IF(F$2="",0,IF(($C51&lt;F$3)+($C51&gt;F$5),0,IF(1+($D$2&lt;&gt;"")*($C51&lt;=$D$6)+($E$2&lt;&gt;"")*($C51&lt;=$E$6)&gt;=3,'決まりの表'!$B$7,IF($C51&lt;=F$4,'決まりの表'!$B$5,'決まりの表'!$B$6))))</f>
        <v/>
      </c>
      <c r="G51" s="27">
        <f>IF(G$2="",0,IF(($C51&lt;G$3)+($C51&gt;G$5),0,IF(1+($D$2&lt;&gt;"")*($C51&lt;=$D$6)+($E$2&lt;&gt;"")*($C51&lt;=$E$6)+($F$2&lt;&gt;"")*($C51&lt;=$F$6)&gt;=3,'決まりの表'!$B$7,IF($C51&lt;=G$4,'決まりの表'!$B$5,'決まりの表'!$B$6))))</f>
        <v/>
      </c>
      <c r="H51" s="26">
        <f>SUM(D51:G51)</f>
        <v/>
      </c>
      <c r="I51" s="27">
        <f>IF(COUNTIFS('決まりの表'!$B$12:$B$17,MONTH(A51))&gt;0,H49+H50,0)</f>
        <v/>
      </c>
    </row>
    <row r="52">
      <c r="A52" s="23">
        <f>EOMONTH(A51,0)+1</f>
        <v/>
      </c>
      <c r="B52" s="12">
        <f>YEAR(A52)</f>
        <v/>
      </c>
      <c r="C52" s="12">
        <f>YEAR(A52)*12+MONTH(A52)</f>
        <v/>
      </c>
      <c r="D52" s="27">
        <f>IF(D$2="",0,IF(($C52&lt;D$3)+($C52&gt;D$5),0,IF($C52&lt;=D$4,'決まりの表'!$B$5,'決まりの表'!$B$6)))</f>
        <v/>
      </c>
      <c r="E52" s="27">
        <f>IF(E$2="",0,IF(($C52&lt;E$3)+($C52&gt;E$5),0,IF(1+($D$2&lt;&gt;"")*($C52&lt;=$D$6)&gt;=3,'決まりの表'!$B$7,IF($C52&lt;=E$4,'決まりの表'!$B$5,'決まりの表'!$B$6))))</f>
        <v/>
      </c>
      <c r="F52" s="27">
        <f>IF(F$2="",0,IF(($C52&lt;F$3)+($C52&gt;F$5),0,IF(1+($D$2&lt;&gt;"")*($C52&lt;=$D$6)+($E$2&lt;&gt;"")*($C52&lt;=$E$6)&gt;=3,'決まりの表'!$B$7,IF($C52&lt;=F$4,'決まりの表'!$B$5,'決まりの表'!$B$6))))</f>
        <v/>
      </c>
      <c r="G52" s="27">
        <f>IF(G$2="",0,IF(($C52&lt;G$3)+($C52&gt;G$5),0,IF(1+($D$2&lt;&gt;"")*($C52&lt;=$D$6)+($E$2&lt;&gt;"")*($C52&lt;=$E$6)+($F$2&lt;&gt;"")*($C52&lt;=$F$6)&gt;=3,'決まりの表'!$B$7,IF($C52&lt;=G$4,'決まりの表'!$B$5,'決まりの表'!$B$6))))</f>
        <v/>
      </c>
      <c r="H52" s="26">
        <f>SUM(D52:G52)</f>
        <v/>
      </c>
      <c r="I52" s="27">
        <f>IF(COUNTIFS('決まりの表'!$B$12:$B$17,MONTH(A52))&gt;0,H50+H51,0)</f>
        <v/>
      </c>
    </row>
    <row r="53">
      <c r="A53" s="23">
        <f>EOMONTH(A52,0)+1</f>
        <v/>
      </c>
      <c r="B53" s="12">
        <f>YEAR(A53)</f>
        <v/>
      </c>
      <c r="C53" s="12">
        <f>YEAR(A53)*12+MONTH(A53)</f>
        <v/>
      </c>
      <c r="D53" s="27">
        <f>IF(D$2="",0,IF(($C53&lt;D$3)+($C53&gt;D$5),0,IF($C53&lt;=D$4,'決まりの表'!$B$5,'決まりの表'!$B$6)))</f>
        <v/>
      </c>
      <c r="E53" s="27">
        <f>IF(E$2="",0,IF(($C53&lt;E$3)+($C53&gt;E$5),0,IF(1+($D$2&lt;&gt;"")*($C53&lt;=$D$6)&gt;=3,'決まりの表'!$B$7,IF($C53&lt;=E$4,'決まりの表'!$B$5,'決まりの表'!$B$6))))</f>
        <v/>
      </c>
      <c r="F53" s="27">
        <f>IF(F$2="",0,IF(($C53&lt;F$3)+($C53&gt;F$5),0,IF(1+($D$2&lt;&gt;"")*($C53&lt;=$D$6)+($E$2&lt;&gt;"")*($C53&lt;=$E$6)&gt;=3,'決まりの表'!$B$7,IF($C53&lt;=F$4,'決まりの表'!$B$5,'決まりの表'!$B$6))))</f>
        <v/>
      </c>
      <c r="G53" s="27">
        <f>IF(G$2="",0,IF(($C53&lt;G$3)+($C53&gt;G$5),0,IF(1+($D$2&lt;&gt;"")*($C53&lt;=$D$6)+($E$2&lt;&gt;"")*($C53&lt;=$E$6)+($F$2&lt;&gt;"")*($C53&lt;=$F$6)&gt;=3,'決まりの表'!$B$7,IF($C53&lt;=G$4,'決まりの表'!$B$5,'決まりの表'!$B$6))))</f>
        <v/>
      </c>
      <c r="H53" s="26">
        <f>SUM(D53:G53)</f>
        <v/>
      </c>
      <c r="I53" s="27">
        <f>IF(COUNTIFS('決まりの表'!$B$12:$B$17,MONTH(A53))&gt;0,H51+H52,0)</f>
        <v/>
      </c>
    </row>
    <row r="54">
      <c r="A54" s="23">
        <f>EOMONTH(A53,0)+1</f>
        <v/>
      </c>
      <c r="B54" s="12">
        <f>YEAR(A54)</f>
        <v/>
      </c>
      <c r="C54" s="12">
        <f>YEAR(A54)*12+MONTH(A54)</f>
        <v/>
      </c>
      <c r="D54" s="27">
        <f>IF(D$2="",0,IF(($C54&lt;D$3)+($C54&gt;D$5),0,IF($C54&lt;=D$4,'決まりの表'!$B$5,'決まりの表'!$B$6)))</f>
        <v/>
      </c>
      <c r="E54" s="27">
        <f>IF(E$2="",0,IF(($C54&lt;E$3)+($C54&gt;E$5),0,IF(1+($D$2&lt;&gt;"")*($C54&lt;=$D$6)&gt;=3,'決まりの表'!$B$7,IF($C54&lt;=E$4,'決まりの表'!$B$5,'決まりの表'!$B$6))))</f>
        <v/>
      </c>
      <c r="F54" s="27">
        <f>IF(F$2="",0,IF(($C54&lt;F$3)+($C54&gt;F$5),0,IF(1+($D$2&lt;&gt;"")*($C54&lt;=$D$6)+($E$2&lt;&gt;"")*($C54&lt;=$E$6)&gt;=3,'決まりの表'!$B$7,IF($C54&lt;=F$4,'決まりの表'!$B$5,'決まりの表'!$B$6))))</f>
        <v/>
      </c>
      <c r="G54" s="27">
        <f>IF(G$2="",0,IF(($C54&lt;G$3)+($C54&gt;G$5),0,IF(1+($D$2&lt;&gt;"")*($C54&lt;=$D$6)+($E$2&lt;&gt;"")*($C54&lt;=$E$6)+($F$2&lt;&gt;"")*($C54&lt;=$F$6)&gt;=3,'決まりの表'!$B$7,IF($C54&lt;=G$4,'決まりの表'!$B$5,'決まりの表'!$B$6))))</f>
        <v/>
      </c>
      <c r="H54" s="26">
        <f>SUM(D54:G54)</f>
        <v/>
      </c>
      <c r="I54" s="27">
        <f>IF(COUNTIFS('決まりの表'!$B$12:$B$17,MONTH(A54))&gt;0,H52+H53,0)</f>
        <v/>
      </c>
    </row>
    <row r="55">
      <c r="A55" s="23">
        <f>EOMONTH(A54,0)+1</f>
        <v/>
      </c>
      <c r="B55" s="12">
        <f>YEAR(A55)</f>
        <v/>
      </c>
      <c r="C55" s="12">
        <f>YEAR(A55)*12+MONTH(A55)</f>
        <v/>
      </c>
      <c r="D55" s="27">
        <f>IF(D$2="",0,IF(($C55&lt;D$3)+($C55&gt;D$5),0,IF($C55&lt;=D$4,'決まりの表'!$B$5,'決まりの表'!$B$6)))</f>
        <v/>
      </c>
      <c r="E55" s="27">
        <f>IF(E$2="",0,IF(($C55&lt;E$3)+($C55&gt;E$5),0,IF(1+($D$2&lt;&gt;"")*($C55&lt;=$D$6)&gt;=3,'決まりの表'!$B$7,IF($C55&lt;=E$4,'決まりの表'!$B$5,'決まりの表'!$B$6))))</f>
        <v/>
      </c>
      <c r="F55" s="27">
        <f>IF(F$2="",0,IF(($C55&lt;F$3)+($C55&gt;F$5),0,IF(1+($D$2&lt;&gt;"")*($C55&lt;=$D$6)+($E$2&lt;&gt;"")*($C55&lt;=$E$6)&gt;=3,'決まりの表'!$B$7,IF($C55&lt;=F$4,'決まりの表'!$B$5,'決まりの表'!$B$6))))</f>
        <v/>
      </c>
      <c r="G55" s="27">
        <f>IF(G$2="",0,IF(($C55&lt;G$3)+($C55&gt;G$5),0,IF(1+($D$2&lt;&gt;"")*($C55&lt;=$D$6)+($E$2&lt;&gt;"")*($C55&lt;=$E$6)+($F$2&lt;&gt;"")*($C55&lt;=$F$6)&gt;=3,'決まりの表'!$B$7,IF($C55&lt;=G$4,'決まりの表'!$B$5,'決まりの表'!$B$6))))</f>
        <v/>
      </c>
      <c r="H55" s="26">
        <f>SUM(D55:G55)</f>
        <v/>
      </c>
      <c r="I55" s="27">
        <f>IF(COUNTIFS('決まりの表'!$B$12:$B$17,MONTH(A55))&gt;0,H53+H54,0)</f>
        <v/>
      </c>
    </row>
    <row r="56">
      <c r="A56" s="23">
        <f>EOMONTH(A55,0)+1</f>
        <v/>
      </c>
      <c r="B56" s="12">
        <f>YEAR(A56)</f>
        <v/>
      </c>
      <c r="C56" s="12">
        <f>YEAR(A56)*12+MONTH(A56)</f>
        <v/>
      </c>
      <c r="D56" s="27">
        <f>IF(D$2="",0,IF(($C56&lt;D$3)+($C56&gt;D$5),0,IF($C56&lt;=D$4,'決まりの表'!$B$5,'決まりの表'!$B$6)))</f>
        <v/>
      </c>
      <c r="E56" s="27">
        <f>IF(E$2="",0,IF(($C56&lt;E$3)+($C56&gt;E$5),0,IF(1+($D$2&lt;&gt;"")*($C56&lt;=$D$6)&gt;=3,'決まりの表'!$B$7,IF($C56&lt;=E$4,'決まりの表'!$B$5,'決まりの表'!$B$6))))</f>
        <v/>
      </c>
      <c r="F56" s="27">
        <f>IF(F$2="",0,IF(($C56&lt;F$3)+($C56&gt;F$5),0,IF(1+($D$2&lt;&gt;"")*($C56&lt;=$D$6)+($E$2&lt;&gt;"")*($C56&lt;=$E$6)&gt;=3,'決まりの表'!$B$7,IF($C56&lt;=F$4,'決まりの表'!$B$5,'決まりの表'!$B$6))))</f>
        <v/>
      </c>
      <c r="G56" s="27">
        <f>IF(G$2="",0,IF(($C56&lt;G$3)+($C56&gt;G$5),0,IF(1+($D$2&lt;&gt;"")*($C56&lt;=$D$6)+($E$2&lt;&gt;"")*($C56&lt;=$E$6)+($F$2&lt;&gt;"")*($C56&lt;=$F$6)&gt;=3,'決まりの表'!$B$7,IF($C56&lt;=G$4,'決まりの表'!$B$5,'決まりの表'!$B$6))))</f>
        <v/>
      </c>
      <c r="H56" s="26">
        <f>SUM(D56:G56)</f>
        <v/>
      </c>
      <c r="I56" s="27">
        <f>IF(COUNTIFS('決まりの表'!$B$12:$B$17,MONTH(A56))&gt;0,H54+H55,0)</f>
        <v/>
      </c>
    </row>
    <row r="57">
      <c r="A57" s="23">
        <f>EOMONTH(A56,0)+1</f>
        <v/>
      </c>
      <c r="B57" s="12">
        <f>YEAR(A57)</f>
        <v/>
      </c>
      <c r="C57" s="12">
        <f>YEAR(A57)*12+MONTH(A57)</f>
        <v/>
      </c>
      <c r="D57" s="27">
        <f>IF(D$2="",0,IF(($C57&lt;D$3)+($C57&gt;D$5),0,IF($C57&lt;=D$4,'決まりの表'!$B$5,'決まりの表'!$B$6)))</f>
        <v/>
      </c>
      <c r="E57" s="27">
        <f>IF(E$2="",0,IF(($C57&lt;E$3)+($C57&gt;E$5),0,IF(1+($D$2&lt;&gt;"")*($C57&lt;=$D$6)&gt;=3,'決まりの表'!$B$7,IF($C57&lt;=E$4,'決まりの表'!$B$5,'決まりの表'!$B$6))))</f>
        <v/>
      </c>
      <c r="F57" s="27">
        <f>IF(F$2="",0,IF(($C57&lt;F$3)+($C57&gt;F$5),0,IF(1+($D$2&lt;&gt;"")*($C57&lt;=$D$6)+($E$2&lt;&gt;"")*($C57&lt;=$E$6)&gt;=3,'決まりの表'!$B$7,IF($C57&lt;=F$4,'決まりの表'!$B$5,'決まりの表'!$B$6))))</f>
        <v/>
      </c>
      <c r="G57" s="27">
        <f>IF(G$2="",0,IF(($C57&lt;G$3)+($C57&gt;G$5),0,IF(1+($D$2&lt;&gt;"")*($C57&lt;=$D$6)+($E$2&lt;&gt;"")*($C57&lt;=$E$6)+($F$2&lt;&gt;"")*($C57&lt;=$F$6)&gt;=3,'決まりの表'!$B$7,IF($C57&lt;=G$4,'決まりの表'!$B$5,'決まりの表'!$B$6))))</f>
        <v/>
      </c>
      <c r="H57" s="26">
        <f>SUM(D57:G57)</f>
        <v/>
      </c>
      <c r="I57" s="27">
        <f>IF(COUNTIFS('決まりの表'!$B$12:$B$17,MONTH(A57))&gt;0,H55+H56,0)</f>
        <v/>
      </c>
    </row>
    <row r="58">
      <c r="A58" s="23">
        <f>EOMONTH(A57,0)+1</f>
        <v/>
      </c>
      <c r="B58" s="12">
        <f>YEAR(A58)</f>
        <v/>
      </c>
      <c r="C58" s="12">
        <f>YEAR(A58)*12+MONTH(A58)</f>
        <v/>
      </c>
      <c r="D58" s="27">
        <f>IF(D$2="",0,IF(($C58&lt;D$3)+($C58&gt;D$5),0,IF($C58&lt;=D$4,'決まりの表'!$B$5,'決まりの表'!$B$6)))</f>
        <v/>
      </c>
      <c r="E58" s="27">
        <f>IF(E$2="",0,IF(($C58&lt;E$3)+($C58&gt;E$5),0,IF(1+($D$2&lt;&gt;"")*($C58&lt;=$D$6)&gt;=3,'決まりの表'!$B$7,IF($C58&lt;=E$4,'決まりの表'!$B$5,'決まりの表'!$B$6))))</f>
        <v/>
      </c>
      <c r="F58" s="27">
        <f>IF(F$2="",0,IF(($C58&lt;F$3)+($C58&gt;F$5),0,IF(1+($D$2&lt;&gt;"")*($C58&lt;=$D$6)+($E$2&lt;&gt;"")*($C58&lt;=$E$6)&gt;=3,'決まりの表'!$B$7,IF($C58&lt;=F$4,'決まりの表'!$B$5,'決まりの表'!$B$6))))</f>
        <v/>
      </c>
      <c r="G58" s="27">
        <f>IF(G$2="",0,IF(($C58&lt;G$3)+($C58&gt;G$5),0,IF(1+($D$2&lt;&gt;"")*($C58&lt;=$D$6)+($E$2&lt;&gt;"")*($C58&lt;=$E$6)+($F$2&lt;&gt;"")*($C58&lt;=$F$6)&gt;=3,'決まりの表'!$B$7,IF($C58&lt;=G$4,'決まりの表'!$B$5,'決まりの表'!$B$6))))</f>
        <v/>
      </c>
      <c r="H58" s="26">
        <f>SUM(D58:G58)</f>
        <v/>
      </c>
      <c r="I58" s="27">
        <f>IF(COUNTIFS('決まりの表'!$B$12:$B$17,MONTH(A58))&gt;0,H56+H57,0)</f>
        <v/>
      </c>
    </row>
    <row r="59">
      <c r="A59" s="23">
        <f>EOMONTH(A58,0)+1</f>
        <v/>
      </c>
      <c r="B59" s="12">
        <f>YEAR(A59)</f>
        <v/>
      </c>
      <c r="C59" s="12">
        <f>YEAR(A59)*12+MONTH(A59)</f>
        <v/>
      </c>
      <c r="D59" s="27">
        <f>IF(D$2="",0,IF(($C59&lt;D$3)+($C59&gt;D$5),0,IF($C59&lt;=D$4,'決まりの表'!$B$5,'決まりの表'!$B$6)))</f>
        <v/>
      </c>
      <c r="E59" s="27">
        <f>IF(E$2="",0,IF(($C59&lt;E$3)+($C59&gt;E$5),0,IF(1+($D$2&lt;&gt;"")*($C59&lt;=$D$6)&gt;=3,'決まりの表'!$B$7,IF($C59&lt;=E$4,'決まりの表'!$B$5,'決まりの表'!$B$6))))</f>
        <v/>
      </c>
      <c r="F59" s="27">
        <f>IF(F$2="",0,IF(($C59&lt;F$3)+($C59&gt;F$5),0,IF(1+($D$2&lt;&gt;"")*($C59&lt;=$D$6)+($E$2&lt;&gt;"")*($C59&lt;=$E$6)&gt;=3,'決まりの表'!$B$7,IF($C59&lt;=F$4,'決まりの表'!$B$5,'決まりの表'!$B$6))))</f>
        <v/>
      </c>
      <c r="G59" s="27">
        <f>IF(G$2="",0,IF(($C59&lt;G$3)+($C59&gt;G$5),0,IF(1+($D$2&lt;&gt;"")*($C59&lt;=$D$6)+($E$2&lt;&gt;"")*($C59&lt;=$E$6)+($F$2&lt;&gt;"")*($C59&lt;=$F$6)&gt;=3,'決まりの表'!$B$7,IF($C59&lt;=G$4,'決まりの表'!$B$5,'決まりの表'!$B$6))))</f>
        <v/>
      </c>
      <c r="H59" s="26">
        <f>SUM(D59:G59)</f>
        <v/>
      </c>
      <c r="I59" s="27">
        <f>IF(COUNTIFS('決まりの表'!$B$12:$B$17,MONTH(A59))&gt;0,H57+H58,0)</f>
        <v/>
      </c>
    </row>
    <row r="60">
      <c r="A60" s="23">
        <f>EOMONTH(A59,0)+1</f>
        <v/>
      </c>
      <c r="B60" s="12">
        <f>YEAR(A60)</f>
        <v/>
      </c>
      <c r="C60" s="12">
        <f>YEAR(A60)*12+MONTH(A60)</f>
        <v/>
      </c>
      <c r="D60" s="27">
        <f>IF(D$2="",0,IF(($C60&lt;D$3)+($C60&gt;D$5),0,IF($C60&lt;=D$4,'決まりの表'!$B$5,'決まりの表'!$B$6)))</f>
        <v/>
      </c>
      <c r="E60" s="27">
        <f>IF(E$2="",0,IF(($C60&lt;E$3)+($C60&gt;E$5),0,IF(1+($D$2&lt;&gt;"")*($C60&lt;=$D$6)&gt;=3,'決まりの表'!$B$7,IF($C60&lt;=E$4,'決まりの表'!$B$5,'決まりの表'!$B$6))))</f>
        <v/>
      </c>
      <c r="F60" s="27">
        <f>IF(F$2="",0,IF(($C60&lt;F$3)+($C60&gt;F$5),0,IF(1+($D$2&lt;&gt;"")*($C60&lt;=$D$6)+($E$2&lt;&gt;"")*($C60&lt;=$E$6)&gt;=3,'決まりの表'!$B$7,IF($C60&lt;=F$4,'決まりの表'!$B$5,'決まりの表'!$B$6))))</f>
        <v/>
      </c>
      <c r="G60" s="27">
        <f>IF(G$2="",0,IF(($C60&lt;G$3)+($C60&gt;G$5),0,IF(1+($D$2&lt;&gt;"")*($C60&lt;=$D$6)+($E$2&lt;&gt;"")*($C60&lt;=$E$6)+($F$2&lt;&gt;"")*($C60&lt;=$F$6)&gt;=3,'決まりの表'!$B$7,IF($C60&lt;=G$4,'決まりの表'!$B$5,'決まりの表'!$B$6))))</f>
        <v/>
      </c>
      <c r="H60" s="26">
        <f>SUM(D60:G60)</f>
        <v/>
      </c>
      <c r="I60" s="27">
        <f>IF(COUNTIFS('決まりの表'!$B$12:$B$17,MONTH(A60))&gt;0,H58+H59,0)</f>
        <v/>
      </c>
    </row>
    <row r="61">
      <c r="A61" s="23">
        <f>EOMONTH(A60,0)+1</f>
        <v/>
      </c>
      <c r="B61" s="12">
        <f>YEAR(A61)</f>
        <v/>
      </c>
      <c r="C61" s="12">
        <f>YEAR(A61)*12+MONTH(A61)</f>
        <v/>
      </c>
      <c r="D61" s="27">
        <f>IF(D$2="",0,IF(($C61&lt;D$3)+($C61&gt;D$5),0,IF($C61&lt;=D$4,'決まりの表'!$B$5,'決まりの表'!$B$6)))</f>
        <v/>
      </c>
      <c r="E61" s="27">
        <f>IF(E$2="",0,IF(($C61&lt;E$3)+($C61&gt;E$5),0,IF(1+($D$2&lt;&gt;"")*($C61&lt;=$D$6)&gt;=3,'決まりの表'!$B$7,IF($C61&lt;=E$4,'決まりの表'!$B$5,'決まりの表'!$B$6))))</f>
        <v/>
      </c>
      <c r="F61" s="27">
        <f>IF(F$2="",0,IF(($C61&lt;F$3)+($C61&gt;F$5),0,IF(1+($D$2&lt;&gt;"")*($C61&lt;=$D$6)+($E$2&lt;&gt;"")*($C61&lt;=$E$6)&gt;=3,'決まりの表'!$B$7,IF($C61&lt;=F$4,'決まりの表'!$B$5,'決まりの表'!$B$6))))</f>
        <v/>
      </c>
      <c r="G61" s="27">
        <f>IF(G$2="",0,IF(($C61&lt;G$3)+($C61&gt;G$5),0,IF(1+($D$2&lt;&gt;"")*($C61&lt;=$D$6)+($E$2&lt;&gt;"")*($C61&lt;=$E$6)+($F$2&lt;&gt;"")*($C61&lt;=$F$6)&gt;=3,'決まりの表'!$B$7,IF($C61&lt;=G$4,'決まりの表'!$B$5,'決まりの表'!$B$6))))</f>
        <v/>
      </c>
      <c r="H61" s="26">
        <f>SUM(D61:G61)</f>
        <v/>
      </c>
      <c r="I61" s="27">
        <f>IF(COUNTIFS('決まりの表'!$B$12:$B$17,MONTH(A61))&gt;0,H59+H60,0)</f>
        <v/>
      </c>
    </row>
    <row r="62">
      <c r="A62" s="23">
        <f>EOMONTH(A61,0)+1</f>
        <v/>
      </c>
      <c r="B62" s="12">
        <f>YEAR(A62)</f>
        <v/>
      </c>
      <c r="C62" s="12">
        <f>YEAR(A62)*12+MONTH(A62)</f>
        <v/>
      </c>
      <c r="D62" s="27">
        <f>IF(D$2="",0,IF(($C62&lt;D$3)+($C62&gt;D$5),0,IF($C62&lt;=D$4,'決まりの表'!$B$5,'決まりの表'!$B$6)))</f>
        <v/>
      </c>
      <c r="E62" s="27">
        <f>IF(E$2="",0,IF(($C62&lt;E$3)+($C62&gt;E$5),0,IF(1+($D$2&lt;&gt;"")*($C62&lt;=$D$6)&gt;=3,'決まりの表'!$B$7,IF($C62&lt;=E$4,'決まりの表'!$B$5,'決まりの表'!$B$6))))</f>
        <v/>
      </c>
      <c r="F62" s="27">
        <f>IF(F$2="",0,IF(($C62&lt;F$3)+($C62&gt;F$5),0,IF(1+($D$2&lt;&gt;"")*($C62&lt;=$D$6)+($E$2&lt;&gt;"")*($C62&lt;=$E$6)&gt;=3,'決まりの表'!$B$7,IF($C62&lt;=F$4,'決まりの表'!$B$5,'決まりの表'!$B$6))))</f>
        <v/>
      </c>
      <c r="G62" s="27">
        <f>IF(G$2="",0,IF(($C62&lt;G$3)+($C62&gt;G$5),0,IF(1+($D$2&lt;&gt;"")*($C62&lt;=$D$6)+($E$2&lt;&gt;"")*($C62&lt;=$E$6)+($F$2&lt;&gt;"")*($C62&lt;=$F$6)&gt;=3,'決まりの表'!$B$7,IF($C62&lt;=G$4,'決まりの表'!$B$5,'決まりの表'!$B$6))))</f>
        <v/>
      </c>
      <c r="H62" s="26">
        <f>SUM(D62:G62)</f>
        <v/>
      </c>
      <c r="I62" s="27">
        <f>IF(COUNTIFS('決まりの表'!$B$12:$B$17,MONTH(A62))&gt;0,H60+H61,0)</f>
        <v/>
      </c>
    </row>
    <row r="63">
      <c r="A63" s="23">
        <f>EOMONTH(A62,0)+1</f>
        <v/>
      </c>
      <c r="B63" s="12">
        <f>YEAR(A63)</f>
        <v/>
      </c>
      <c r="C63" s="12">
        <f>YEAR(A63)*12+MONTH(A63)</f>
        <v/>
      </c>
      <c r="D63" s="27">
        <f>IF(D$2="",0,IF(($C63&lt;D$3)+($C63&gt;D$5),0,IF($C63&lt;=D$4,'決まりの表'!$B$5,'決まりの表'!$B$6)))</f>
        <v/>
      </c>
      <c r="E63" s="27">
        <f>IF(E$2="",0,IF(($C63&lt;E$3)+($C63&gt;E$5),0,IF(1+($D$2&lt;&gt;"")*($C63&lt;=$D$6)&gt;=3,'決まりの表'!$B$7,IF($C63&lt;=E$4,'決まりの表'!$B$5,'決まりの表'!$B$6))))</f>
        <v/>
      </c>
      <c r="F63" s="27">
        <f>IF(F$2="",0,IF(($C63&lt;F$3)+($C63&gt;F$5),0,IF(1+($D$2&lt;&gt;"")*($C63&lt;=$D$6)+($E$2&lt;&gt;"")*($C63&lt;=$E$6)&gt;=3,'決まりの表'!$B$7,IF($C63&lt;=F$4,'決まりの表'!$B$5,'決まりの表'!$B$6))))</f>
        <v/>
      </c>
      <c r="G63" s="27">
        <f>IF(G$2="",0,IF(($C63&lt;G$3)+($C63&gt;G$5),0,IF(1+($D$2&lt;&gt;"")*($C63&lt;=$D$6)+($E$2&lt;&gt;"")*($C63&lt;=$E$6)+($F$2&lt;&gt;"")*($C63&lt;=$F$6)&gt;=3,'決まりの表'!$B$7,IF($C63&lt;=G$4,'決まりの表'!$B$5,'決まりの表'!$B$6))))</f>
        <v/>
      </c>
      <c r="H63" s="26">
        <f>SUM(D63:G63)</f>
        <v/>
      </c>
      <c r="I63" s="27">
        <f>IF(COUNTIFS('決まりの表'!$B$12:$B$17,MONTH(A63))&gt;0,H61+H62,0)</f>
        <v/>
      </c>
    </row>
    <row r="64">
      <c r="A64" s="23">
        <f>EOMONTH(A63,0)+1</f>
        <v/>
      </c>
      <c r="B64" s="12">
        <f>YEAR(A64)</f>
        <v/>
      </c>
      <c r="C64" s="12">
        <f>YEAR(A64)*12+MONTH(A64)</f>
        <v/>
      </c>
      <c r="D64" s="27">
        <f>IF(D$2="",0,IF(($C64&lt;D$3)+($C64&gt;D$5),0,IF($C64&lt;=D$4,'決まりの表'!$B$5,'決まりの表'!$B$6)))</f>
        <v/>
      </c>
      <c r="E64" s="27">
        <f>IF(E$2="",0,IF(($C64&lt;E$3)+($C64&gt;E$5),0,IF(1+($D$2&lt;&gt;"")*($C64&lt;=$D$6)&gt;=3,'決まりの表'!$B$7,IF($C64&lt;=E$4,'決まりの表'!$B$5,'決まりの表'!$B$6))))</f>
        <v/>
      </c>
      <c r="F64" s="27">
        <f>IF(F$2="",0,IF(($C64&lt;F$3)+($C64&gt;F$5),0,IF(1+($D$2&lt;&gt;"")*($C64&lt;=$D$6)+($E$2&lt;&gt;"")*($C64&lt;=$E$6)&gt;=3,'決まりの表'!$B$7,IF($C64&lt;=F$4,'決まりの表'!$B$5,'決まりの表'!$B$6))))</f>
        <v/>
      </c>
      <c r="G64" s="27">
        <f>IF(G$2="",0,IF(($C64&lt;G$3)+($C64&gt;G$5),0,IF(1+($D$2&lt;&gt;"")*($C64&lt;=$D$6)+($E$2&lt;&gt;"")*($C64&lt;=$E$6)+($F$2&lt;&gt;"")*($C64&lt;=$F$6)&gt;=3,'決まりの表'!$B$7,IF($C64&lt;=G$4,'決まりの表'!$B$5,'決まりの表'!$B$6))))</f>
        <v/>
      </c>
      <c r="H64" s="26">
        <f>SUM(D64:G64)</f>
        <v/>
      </c>
      <c r="I64" s="27">
        <f>IF(COUNTIFS('決まりの表'!$B$12:$B$17,MONTH(A64))&gt;0,H62+H63,0)</f>
        <v/>
      </c>
    </row>
    <row r="65">
      <c r="A65" s="23">
        <f>EOMONTH(A64,0)+1</f>
        <v/>
      </c>
      <c r="B65" s="12">
        <f>YEAR(A65)</f>
        <v/>
      </c>
      <c r="C65" s="12">
        <f>YEAR(A65)*12+MONTH(A65)</f>
        <v/>
      </c>
      <c r="D65" s="27">
        <f>IF(D$2="",0,IF(($C65&lt;D$3)+($C65&gt;D$5),0,IF($C65&lt;=D$4,'決まりの表'!$B$5,'決まりの表'!$B$6)))</f>
        <v/>
      </c>
      <c r="E65" s="27">
        <f>IF(E$2="",0,IF(($C65&lt;E$3)+($C65&gt;E$5),0,IF(1+($D$2&lt;&gt;"")*($C65&lt;=$D$6)&gt;=3,'決まりの表'!$B$7,IF($C65&lt;=E$4,'決まりの表'!$B$5,'決まりの表'!$B$6))))</f>
        <v/>
      </c>
      <c r="F65" s="27">
        <f>IF(F$2="",0,IF(($C65&lt;F$3)+($C65&gt;F$5),0,IF(1+($D$2&lt;&gt;"")*($C65&lt;=$D$6)+($E$2&lt;&gt;"")*($C65&lt;=$E$6)&gt;=3,'決まりの表'!$B$7,IF($C65&lt;=F$4,'決まりの表'!$B$5,'決まりの表'!$B$6))))</f>
        <v/>
      </c>
      <c r="G65" s="27">
        <f>IF(G$2="",0,IF(($C65&lt;G$3)+($C65&gt;G$5),0,IF(1+($D$2&lt;&gt;"")*($C65&lt;=$D$6)+($E$2&lt;&gt;"")*($C65&lt;=$E$6)+($F$2&lt;&gt;"")*($C65&lt;=$F$6)&gt;=3,'決まりの表'!$B$7,IF($C65&lt;=G$4,'決まりの表'!$B$5,'決まりの表'!$B$6))))</f>
        <v/>
      </c>
      <c r="H65" s="26">
        <f>SUM(D65:G65)</f>
        <v/>
      </c>
      <c r="I65" s="27">
        <f>IF(COUNTIFS('決まりの表'!$B$12:$B$17,MONTH(A65))&gt;0,H63+H64,0)</f>
        <v/>
      </c>
    </row>
    <row r="66">
      <c r="A66" s="23">
        <f>EOMONTH(A65,0)+1</f>
        <v/>
      </c>
      <c r="B66" s="12">
        <f>YEAR(A66)</f>
        <v/>
      </c>
      <c r="C66" s="12">
        <f>YEAR(A66)*12+MONTH(A66)</f>
        <v/>
      </c>
      <c r="D66" s="27">
        <f>IF(D$2="",0,IF(($C66&lt;D$3)+($C66&gt;D$5),0,IF($C66&lt;=D$4,'決まりの表'!$B$5,'決まりの表'!$B$6)))</f>
        <v/>
      </c>
      <c r="E66" s="27">
        <f>IF(E$2="",0,IF(($C66&lt;E$3)+($C66&gt;E$5),0,IF(1+($D$2&lt;&gt;"")*($C66&lt;=$D$6)&gt;=3,'決まりの表'!$B$7,IF($C66&lt;=E$4,'決まりの表'!$B$5,'決まりの表'!$B$6))))</f>
        <v/>
      </c>
      <c r="F66" s="27">
        <f>IF(F$2="",0,IF(($C66&lt;F$3)+($C66&gt;F$5),0,IF(1+($D$2&lt;&gt;"")*($C66&lt;=$D$6)+($E$2&lt;&gt;"")*($C66&lt;=$E$6)&gt;=3,'決まりの表'!$B$7,IF($C66&lt;=F$4,'決まりの表'!$B$5,'決まりの表'!$B$6))))</f>
        <v/>
      </c>
      <c r="G66" s="27">
        <f>IF(G$2="",0,IF(($C66&lt;G$3)+($C66&gt;G$5),0,IF(1+($D$2&lt;&gt;"")*($C66&lt;=$D$6)+($E$2&lt;&gt;"")*($C66&lt;=$E$6)+($F$2&lt;&gt;"")*($C66&lt;=$F$6)&gt;=3,'決まりの表'!$B$7,IF($C66&lt;=G$4,'決まりの表'!$B$5,'決まりの表'!$B$6))))</f>
        <v/>
      </c>
      <c r="H66" s="26">
        <f>SUM(D66:G66)</f>
        <v/>
      </c>
      <c r="I66" s="27">
        <f>IF(COUNTIFS('決まりの表'!$B$12:$B$17,MONTH(A66))&gt;0,H64+H65,0)</f>
        <v/>
      </c>
    </row>
    <row r="67">
      <c r="A67" s="23">
        <f>EOMONTH(A66,0)+1</f>
        <v/>
      </c>
      <c r="B67" s="12">
        <f>YEAR(A67)</f>
        <v/>
      </c>
      <c r="C67" s="12">
        <f>YEAR(A67)*12+MONTH(A67)</f>
        <v/>
      </c>
      <c r="D67" s="27">
        <f>IF(D$2="",0,IF(($C67&lt;D$3)+($C67&gt;D$5),0,IF($C67&lt;=D$4,'決まりの表'!$B$5,'決まりの表'!$B$6)))</f>
        <v/>
      </c>
      <c r="E67" s="27">
        <f>IF(E$2="",0,IF(($C67&lt;E$3)+($C67&gt;E$5),0,IF(1+($D$2&lt;&gt;"")*($C67&lt;=$D$6)&gt;=3,'決まりの表'!$B$7,IF($C67&lt;=E$4,'決まりの表'!$B$5,'決まりの表'!$B$6))))</f>
        <v/>
      </c>
      <c r="F67" s="27">
        <f>IF(F$2="",0,IF(($C67&lt;F$3)+($C67&gt;F$5),0,IF(1+($D$2&lt;&gt;"")*($C67&lt;=$D$6)+($E$2&lt;&gt;"")*($C67&lt;=$E$6)&gt;=3,'決まりの表'!$B$7,IF($C67&lt;=F$4,'決まりの表'!$B$5,'決まりの表'!$B$6))))</f>
        <v/>
      </c>
      <c r="G67" s="27">
        <f>IF(G$2="",0,IF(($C67&lt;G$3)+($C67&gt;G$5),0,IF(1+($D$2&lt;&gt;"")*($C67&lt;=$D$6)+($E$2&lt;&gt;"")*($C67&lt;=$E$6)+($F$2&lt;&gt;"")*($C67&lt;=$F$6)&gt;=3,'決まりの表'!$B$7,IF($C67&lt;=G$4,'決まりの表'!$B$5,'決まりの表'!$B$6))))</f>
        <v/>
      </c>
      <c r="H67" s="26">
        <f>SUM(D67:G67)</f>
        <v/>
      </c>
      <c r="I67" s="27">
        <f>IF(COUNTIFS('決まりの表'!$B$12:$B$17,MONTH(A67))&gt;0,H65+H66,0)</f>
        <v/>
      </c>
    </row>
    <row r="68">
      <c r="A68" s="23">
        <f>EOMONTH(A67,0)+1</f>
        <v/>
      </c>
      <c r="B68" s="12">
        <f>YEAR(A68)</f>
        <v/>
      </c>
      <c r="C68" s="12">
        <f>YEAR(A68)*12+MONTH(A68)</f>
        <v/>
      </c>
      <c r="D68" s="27">
        <f>IF(D$2="",0,IF(($C68&lt;D$3)+($C68&gt;D$5),0,IF($C68&lt;=D$4,'決まりの表'!$B$5,'決まりの表'!$B$6)))</f>
        <v/>
      </c>
      <c r="E68" s="27">
        <f>IF(E$2="",0,IF(($C68&lt;E$3)+($C68&gt;E$5),0,IF(1+($D$2&lt;&gt;"")*($C68&lt;=$D$6)&gt;=3,'決まりの表'!$B$7,IF($C68&lt;=E$4,'決まりの表'!$B$5,'決まりの表'!$B$6))))</f>
        <v/>
      </c>
      <c r="F68" s="27">
        <f>IF(F$2="",0,IF(($C68&lt;F$3)+($C68&gt;F$5),0,IF(1+($D$2&lt;&gt;"")*($C68&lt;=$D$6)+($E$2&lt;&gt;"")*($C68&lt;=$E$6)&gt;=3,'決まりの表'!$B$7,IF($C68&lt;=F$4,'決まりの表'!$B$5,'決まりの表'!$B$6))))</f>
        <v/>
      </c>
      <c r="G68" s="27">
        <f>IF(G$2="",0,IF(($C68&lt;G$3)+($C68&gt;G$5),0,IF(1+($D$2&lt;&gt;"")*($C68&lt;=$D$6)+($E$2&lt;&gt;"")*($C68&lt;=$E$6)+($F$2&lt;&gt;"")*($C68&lt;=$F$6)&gt;=3,'決まりの表'!$B$7,IF($C68&lt;=G$4,'決まりの表'!$B$5,'決まりの表'!$B$6))))</f>
        <v/>
      </c>
      <c r="H68" s="26">
        <f>SUM(D68:G68)</f>
        <v/>
      </c>
      <c r="I68" s="27">
        <f>IF(COUNTIFS('決まりの表'!$B$12:$B$17,MONTH(A68))&gt;0,H66+H67,0)</f>
        <v/>
      </c>
    </row>
    <row r="69">
      <c r="A69" s="23">
        <f>EOMONTH(A68,0)+1</f>
        <v/>
      </c>
      <c r="B69" s="12">
        <f>YEAR(A69)</f>
        <v/>
      </c>
      <c r="C69" s="12">
        <f>YEAR(A69)*12+MONTH(A69)</f>
        <v/>
      </c>
      <c r="D69" s="27">
        <f>IF(D$2="",0,IF(($C69&lt;D$3)+($C69&gt;D$5),0,IF($C69&lt;=D$4,'決まりの表'!$B$5,'決まりの表'!$B$6)))</f>
        <v/>
      </c>
      <c r="E69" s="27">
        <f>IF(E$2="",0,IF(($C69&lt;E$3)+($C69&gt;E$5),0,IF(1+($D$2&lt;&gt;"")*($C69&lt;=$D$6)&gt;=3,'決まりの表'!$B$7,IF($C69&lt;=E$4,'決まりの表'!$B$5,'決まりの表'!$B$6))))</f>
        <v/>
      </c>
      <c r="F69" s="27">
        <f>IF(F$2="",0,IF(($C69&lt;F$3)+($C69&gt;F$5),0,IF(1+($D$2&lt;&gt;"")*($C69&lt;=$D$6)+($E$2&lt;&gt;"")*($C69&lt;=$E$6)&gt;=3,'決まりの表'!$B$7,IF($C69&lt;=F$4,'決まりの表'!$B$5,'決まりの表'!$B$6))))</f>
        <v/>
      </c>
      <c r="G69" s="27">
        <f>IF(G$2="",0,IF(($C69&lt;G$3)+($C69&gt;G$5),0,IF(1+($D$2&lt;&gt;"")*($C69&lt;=$D$6)+($E$2&lt;&gt;"")*($C69&lt;=$E$6)+($F$2&lt;&gt;"")*($C69&lt;=$F$6)&gt;=3,'決まりの表'!$B$7,IF($C69&lt;=G$4,'決まりの表'!$B$5,'決まりの表'!$B$6))))</f>
        <v/>
      </c>
      <c r="H69" s="26">
        <f>SUM(D69:G69)</f>
        <v/>
      </c>
      <c r="I69" s="27">
        <f>IF(COUNTIFS('決まりの表'!$B$12:$B$17,MONTH(A69))&gt;0,H67+H68,0)</f>
        <v/>
      </c>
    </row>
    <row r="70">
      <c r="A70" s="23">
        <f>EOMONTH(A69,0)+1</f>
        <v/>
      </c>
      <c r="B70" s="12">
        <f>YEAR(A70)</f>
        <v/>
      </c>
      <c r="C70" s="12">
        <f>YEAR(A70)*12+MONTH(A70)</f>
        <v/>
      </c>
      <c r="D70" s="27">
        <f>IF(D$2="",0,IF(($C70&lt;D$3)+($C70&gt;D$5),0,IF($C70&lt;=D$4,'決まりの表'!$B$5,'決まりの表'!$B$6)))</f>
        <v/>
      </c>
      <c r="E70" s="27">
        <f>IF(E$2="",0,IF(($C70&lt;E$3)+($C70&gt;E$5),0,IF(1+($D$2&lt;&gt;"")*($C70&lt;=$D$6)&gt;=3,'決まりの表'!$B$7,IF($C70&lt;=E$4,'決まりの表'!$B$5,'決まりの表'!$B$6))))</f>
        <v/>
      </c>
      <c r="F70" s="27">
        <f>IF(F$2="",0,IF(($C70&lt;F$3)+($C70&gt;F$5),0,IF(1+($D$2&lt;&gt;"")*($C70&lt;=$D$6)+($E$2&lt;&gt;"")*($C70&lt;=$E$6)&gt;=3,'決まりの表'!$B$7,IF($C70&lt;=F$4,'決まりの表'!$B$5,'決まりの表'!$B$6))))</f>
        <v/>
      </c>
      <c r="G70" s="27">
        <f>IF(G$2="",0,IF(($C70&lt;G$3)+($C70&gt;G$5),0,IF(1+($D$2&lt;&gt;"")*($C70&lt;=$D$6)+($E$2&lt;&gt;"")*($C70&lt;=$E$6)+($F$2&lt;&gt;"")*($C70&lt;=$F$6)&gt;=3,'決まりの表'!$B$7,IF($C70&lt;=G$4,'決まりの表'!$B$5,'決まりの表'!$B$6))))</f>
        <v/>
      </c>
      <c r="H70" s="26">
        <f>SUM(D70:G70)</f>
        <v/>
      </c>
      <c r="I70" s="27">
        <f>IF(COUNTIFS('決まりの表'!$B$12:$B$17,MONTH(A70))&gt;0,H68+H69,0)</f>
        <v/>
      </c>
    </row>
    <row r="71">
      <c r="A71" s="23">
        <f>EOMONTH(A70,0)+1</f>
        <v/>
      </c>
      <c r="B71" s="12">
        <f>YEAR(A71)</f>
        <v/>
      </c>
      <c r="C71" s="12">
        <f>YEAR(A71)*12+MONTH(A71)</f>
        <v/>
      </c>
      <c r="D71" s="27">
        <f>IF(D$2="",0,IF(($C71&lt;D$3)+($C71&gt;D$5),0,IF($C71&lt;=D$4,'決まりの表'!$B$5,'決まりの表'!$B$6)))</f>
        <v/>
      </c>
      <c r="E71" s="27">
        <f>IF(E$2="",0,IF(($C71&lt;E$3)+($C71&gt;E$5),0,IF(1+($D$2&lt;&gt;"")*($C71&lt;=$D$6)&gt;=3,'決まりの表'!$B$7,IF($C71&lt;=E$4,'決まりの表'!$B$5,'決まりの表'!$B$6))))</f>
        <v/>
      </c>
      <c r="F71" s="27">
        <f>IF(F$2="",0,IF(($C71&lt;F$3)+($C71&gt;F$5),0,IF(1+($D$2&lt;&gt;"")*($C71&lt;=$D$6)+($E$2&lt;&gt;"")*($C71&lt;=$E$6)&gt;=3,'決まりの表'!$B$7,IF($C71&lt;=F$4,'決まりの表'!$B$5,'決まりの表'!$B$6))))</f>
        <v/>
      </c>
      <c r="G71" s="27">
        <f>IF(G$2="",0,IF(($C71&lt;G$3)+($C71&gt;G$5),0,IF(1+($D$2&lt;&gt;"")*($C71&lt;=$D$6)+($E$2&lt;&gt;"")*($C71&lt;=$E$6)+($F$2&lt;&gt;"")*($C71&lt;=$F$6)&gt;=3,'決まりの表'!$B$7,IF($C71&lt;=G$4,'決まりの表'!$B$5,'決まりの表'!$B$6))))</f>
        <v/>
      </c>
      <c r="H71" s="26">
        <f>SUM(D71:G71)</f>
        <v/>
      </c>
      <c r="I71" s="27">
        <f>IF(COUNTIFS('決まりの表'!$B$12:$B$17,MONTH(A71))&gt;0,H69+H70,0)</f>
        <v/>
      </c>
    </row>
    <row r="72">
      <c r="A72" s="23">
        <f>EOMONTH(A71,0)+1</f>
        <v/>
      </c>
      <c r="B72" s="12">
        <f>YEAR(A72)</f>
        <v/>
      </c>
      <c r="C72" s="12">
        <f>YEAR(A72)*12+MONTH(A72)</f>
        <v/>
      </c>
      <c r="D72" s="27">
        <f>IF(D$2="",0,IF(($C72&lt;D$3)+($C72&gt;D$5),0,IF($C72&lt;=D$4,'決まりの表'!$B$5,'決まりの表'!$B$6)))</f>
        <v/>
      </c>
      <c r="E72" s="27">
        <f>IF(E$2="",0,IF(($C72&lt;E$3)+($C72&gt;E$5),0,IF(1+($D$2&lt;&gt;"")*($C72&lt;=$D$6)&gt;=3,'決まりの表'!$B$7,IF($C72&lt;=E$4,'決まりの表'!$B$5,'決まりの表'!$B$6))))</f>
        <v/>
      </c>
      <c r="F72" s="27">
        <f>IF(F$2="",0,IF(($C72&lt;F$3)+($C72&gt;F$5),0,IF(1+($D$2&lt;&gt;"")*($C72&lt;=$D$6)+($E$2&lt;&gt;"")*($C72&lt;=$E$6)&gt;=3,'決まりの表'!$B$7,IF($C72&lt;=F$4,'決まりの表'!$B$5,'決まりの表'!$B$6))))</f>
        <v/>
      </c>
      <c r="G72" s="27">
        <f>IF(G$2="",0,IF(($C72&lt;G$3)+($C72&gt;G$5),0,IF(1+($D$2&lt;&gt;"")*($C72&lt;=$D$6)+($E$2&lt;&gt;"")*($C72&lt;=$E$6)+($F$2&lt;&gt;"")*($C72&lt;=$F$6)&gt;=3,'決まりの表'!$B$7,IF($C72&lt;=G$4,'決まりの表'!$B$5,'決まりの表'!$B$6))))</f>
        <v/>
      </c>
      <c r="H72" s="26">
        <f>SUM(D72:G72)</f>
        <v/>
      </c>
      <c r="I72" s="27">
        <f>IF(COUNTIFS('決まりの表'!$B$12:$B$17,MONTH(A72))&gt;0,H70+H71,0)</f>
        <v/>
      </c>
    </row>
    <row r="73">
      <c r="A73" s="23">
        <f>EOMONTH(A72,0)+1</f>
        <v/>
      </c>
      <c r="B73" s="12">
        <f>YEAR(A73)</f>
        <v/>
      </c>
      <c r="C73" s="12">
        <f>YEAR(A73)*12+MONTH(A73)</f>
        <v/>
      </c>
      <c r="D73" s="27">
        <f>IF(D$2="",0,IF(($C73&lt;D$3)+($C73&gt;D$5),0,IF($C73&lt;=D$4,'決まりの表'!$B$5,'決まりの表'!$B$6)))</f>
        <v/>
      </c>
      <c r="E73" s="27">
        <f>IF(E$2="",0,IF(($C73&lt;E$3)+($C73&gt;E$5),0,IF(1+($D$2&lt;&gt;"")*($C73&lt;=$D$6)&gt;=3,'決まりの表'!$B$7,IF($C73&lt;=E$4,'決まりの表'!$B$5,'決まりの表'!$B$6))))</f>
        <v/>
      </c>
      <c r="F73" s="27">
        <f>IF(F$2="",0,IF(($C73&lt;F$3)+($C73&gt;F$5),0,IF(1+($D$2&lt;&gt;"")*($C73&lt;=$D$6)+($E$2&lt;&gt;"")*($C73&lt;=$E$6)&gt;=3,'決まりの表'!$B$7,IF($C73&lt;=F$4,'決まりの表'!$B$5,'決まりの表'!$B$6))))</f>
        <v/>
      </c>
      <c r="G73" s="27">
        <f>IF(G$2="",0,IF(($C73&lt;G$3)+($C73&gt;G$5),0,IF(1+($D$2&lt;&gt;"")*($C73&lt;=$D$6)+($E$2&lt;&gt;"")*($C73&lt;=$E$6)+($F$2&lt;&gt;"")*($C73&lt;=$F$6)&gt;=3,'決まりの表'!$B$7,IF($C73&lt;=G$4,'決まりの表'!$B$5,'決まりの表'!$B$6))))</f>
        <v/>
      </c>
      <c r="H73" s="26">
        <f>SUM(D73:G73)</f>
        <v/>
      </c>
      <c r="I73" s="27">
        <f>IF(COUNTIFS('決まりの表'!$B$12:$B$17,MONTH(A73))&gt;0,H71+H72,0)</f>
        <v/>
      </c>
    </row>
    <row r="74">
      <c r="A74" s="23">
        <f>EOMONTH(A73,0)+1</f>
        <v/>
      </c>
      <c r="B74" s="12">
        <f>YEAR(A74)</f>
        <v/>
      </c>
      <c r="C74" s="12">
        <f>YEAR(A74)*12+MONTH(A74)</f>
        <v/>
      </c>
      <c r="D74" s="27">
        <f>IF(D$2="",0,IF(($C74&lt;D$3)+($C74&gt;D$5),0,IF($C74&lt;=D$4,'決まりの表'!$B$5,'決まりの表'!$B$6)))</f>
        <v/>
      </c>
      <c r="E74" s="27">
        <f>IF(E$2="",0,IF(($C74&lt;E$3)+($C74&gt;E$5),0,IF(1+($D$2&lt;&gt;"")*($C74&lt;=$D$6)&gt;=3,'決まりの表'!$B$7,IF($C74&lt;=E$4,'決まりの表'!$B$5,'決まりの表'!$B$6))))</f>
        <v/>
      </c>
      <c r="F74" s="27">
        <f>IF(F$2="",0,IF(($C74&lt;F$3)+($C74&gt;F$5),0,IF(1+($D$2&lt;&gt;"")*($C74&lt;=$D$6)+($E$2&lt;&gt;"")*($C74&lt;=$E$6)&gt;=3,'決まりの表'!$B$7,IF($C74&lt;=F$4,'決まりの表'!$B$5,'決まりの表'!$B$6))))</f>
        <v/>
      </c>
      <c r="G74" s="27">
        <f>IF(G$2="",0,IF(($C74&lt;G$3)+($C74&gt;G$5),0,IF(1+($D$2&lt;&gt;"")*($C74&lt;=$D$6)+($E$2&lt;&gt;"")*($C74&lt;=$E$6)+($F$2&lt;&gt;"")*($C74&lt;=$F$6)&gt;=3,'決まりの表'!$B$7,IF($C74&lt;=G$4,'決まりの表'!$B$5,'決まりの表'!$B$6))))</f>
        <v/>
      </c>
      <c r="H74" s="26">
        <f>SUM(D74:G74)</f>
        <v/>
      </c>
      <c r="I74" s="27">
        <f>IF(COUNTIFS('決まりの表'!$B$12:$B$17,MONTH(A74))&gt;0,H72+H73,0)</f>
        <v/>
      </c>
    </row>
    <row r="75">
      <c r="A75" s="23">
        <f>EOMONTH(A74,0)+1</f>
        <v/>
      </c>
      <c r="B75" s="12">
        <f>YEAR(A75)</f>
        <v/>
      </c>
      <c r="C75" s="12">
        <f>YEAR(A75)*12+MONTH(A75)</f>
        <v/>
      </c>
      <c r="D75" s="27">
        <f>IF(D$2="",0,IF(($C75&lt;D$3)+($C75&gt;D$5),0,IF($C75&lt;=D$4,'決まりの表'!$B$5,'決まりの表'!$B$6)))</f>
        <v/>
      </c>
      <c r="E75" s="27">
        <f>IF(E$2="",0,IF(($C75&lt;E$3)+($C75&gt;E$5),0,IF(1+($D$2&lt;&gt;"")*($C75&lt;=$D$6)&gt;=3,'決まりの表'!$B$7,IF($C75&lt;=E$4,'決まりの表'!$B$5,'決まりの表'!$B$6))))</f>
        <v/>
      </c>
      <c r="F75" s="27">
        <f>IF(F$2="",0,IF(($C75&lt;F$3)+($C75&gt;F$5),0,IF(1+($D$2&lt;&gt;"")*($C75&lt;=$D$6)+($E$2&lt;&gt;"")*($C75&lt;=$E$6)&gt;=3,'決まりの表'!$B$7,IF($C75&lt;=F$4,'決まりの表'!$B$5,'決まりの表'!$B$6))))</f>
        <v/>
      </c>
      <c r="G75" s="27">
        <f>IF(G$2="",0,IF(($C75&lt;G$3)+($C75&gt;G$5),0,IF(1+($D$2&lt;&gt;"")*($C75&lt;=$D$6)+($E$2&lt;&gt;"")*($C75&lt;=$E$6)+($F$2&lt;&gt;"")*($C75&lt;=$F$6)&gt;=3,'決まりの表'!$B$7,IF($C75&lt;=G$4,'決まりの表'!$B$5,'決まりの表'!$B$6))))</f>
        <v/>
      </c>
      <c r="H75" s="26">
        <f>SUM(D75:G75)</f>
        <v/>
      </c>
      <c r="I75" s="27">
        <f>IF(COUNTIFS('決まりの表'!$B$12:$B$17,MONTH(A75))&gt;0,H73+H74,0)</f>
        <v/>
      </c>
    </row>
    <row r="76">
      <c r="A76" s="23">
        <f>EOMONTH(A75,0)+1</f>
        <v/>
      </c>
      <c r="B76" s="12">
        <f>YEAR(A76)</f>
        <v/>
      </c>
      <c r="C76" s="12">
        <f>YEAR(A76)*12+MONTH(A76)</f>
        <v/>
      </c>
      <c r="D76" s="27">
        <f>IF(D$2="",0,IF(($C76&lt;D$3)+($C76&gt;D$5),0,IF($C76&lt;=D$4,'決まりの表'!$B$5,'決まりの表'!$B$6)))</f>
        <v/>
      </c>
      <c r="E76" s="27">
        <f>IF(E$2="",0,IF(($C76&lt;E$3)+($C76&gt;E$5),0,IF(1+($D$2&lt;&gt;"")*($C76&lt;=$D$6)&gt;=3,'決まりの表'!$B$7,IF($C76&lt;=E$4,'決まりの表'!$B$5,'決まりの表'!$B$6))))</f>
        <v/>
      </c>
      <c r="F76" s="27">
        <f>IF(F$2="",0,IF(($C76&lt;F$3)+($C76&gt;F$5),0,IF(1+($D$2&lt;&gt;"")*($C76&lt;=$D$6)+($E$2&lt;&gt;"")*($C76&lt;=$E$6)&gt;=3,'決まりの表'!$B$7,IF($C76&lt;=F$4,'決まりの表'!$B$5,'決まりの表'!$B$6))))</f>
        <v/>
      </c>
      <c r="G76" s="27">
        <f>IF(G$2="",0,IF(($C76&lt;G$3)+($C76&gt;G$5),0,IF(1+($D$2&lt;&gt;"")*($C76&lt;=$D$6)+($E$2&lt;&gt;"")*($C76&lt;=$E$6)+($F$2&lt;&gt;"")*($C76&lt;=$F$6)&gt;=3,'決まりの表'!$B$7,IF($C76&lt;=G$4,'決まりの表'!$B$5,'決まりの表'!$B$6))))</f>
        <v/>
      </c>
      <c r="H76" s="26">
        <f>SUM(D76:G76)</f>
        <v/>
      </c>
      <c r="I76" s="27">
        <f>IF(COUNTIFS('決まりの表'!$B$12:$B$17,MONTH(A76))&gt;0,H74+H75,0)</f>
        <v/>
      </c>
    </row>
    <row r="77">
      <c r="A77" s="23">
        <f>EOMONTH(A76,0)+1</f>
        <v/>
      </c>
      <c r="B77" s="12">
        <f>YEAR(A77)</f>
        <v/>
      </c>
      <c r="C77" s="12">
        <f>YEAR(A77)*12+MONTH(A77)</f>
        <v/>
      </c>
      <c r="D77" s="27">
        <f>IF(D$2="",0,IF(($C77&lt;D$3)+($C77&gt;D$5),0,IF($C77&lt;=D$4,'決まりの表'!$B$5,'決まりの表'!$B$6)))</f>
        <v/>
      </c>
      <c r="E77" s="27">
        <f>IF(E$2="",0,IF(($C77&lt;E$3)+($C77&gt;E$5),0,IF(1+($D$2&lt;&gt;"")*($C77&lt;=$D$6)&gt;=3,'決まりの表'!$B$7,IF($C77&lt;=E$4,'決まりの表'!$B$5,'決まりの表'!$B$6))))</f>
        <v/>
      </c>
      <c r="F77" s="27">
        <f>IF(F$2="",0,IF(($C77&lt;F$3)+($C77&gt;F$5),0,IF(1+($D$2&lt;&gt;"")*($C77&lt;=$D$6)+($E$2&lt;&gt;"")*($C77&lt;=$E$6)&gt;=3,'決まりの表'!$B$7,IF($C77&lt;=F$4,'決まりの表'!$B$5,'決まりの表'!$B$6))))</f>
        <v/>
      </c>
      <c r="G77" s="27">
        <f>IF(G$2="",0,IF(($C77&lt;G$3)+($C77&gt;G$5),0,IF(1+($D$2&lt;&gt;"")*($C77&lt;=$D$6)+($E$2&lt;&gt;"")*($C77&lt;=$E$6)+($F$2&lt;&gt;"")*($C77&lt;=$F$6)&gt;=3,'決まりの表'!$B$7,IF($C77&lt;=G$4,'決まりの表'!$B$5,'決まりの表'!$B$6))))</f>
        <v/>
      </c>
      <c r="H77" s="26">
        <f>SUM(D77:G77)</f>
        <v/>
      </c>
      <c r="I77" s="27">
        <f>IF(COUNTIFS('決まりの表'!$B$12:$B$17,MONTH(A77))&gt;0,H75+H76,0)</f>
        <v/>
      </c>
    </row>
    <row r="78">
      <c r="A78" s="23">
        <f>EOMONTH(A77,0)+1</f>
        <v/>
      </c>
      <c r="B78" s="12">
        <f>YEAR(A78)</f>
        <v/>
      </c>
      <c r="C78" s="12">
        <f>YEAR(A78)*12+MONTH(A78)</f>
        <v/>
      </c>
      <c r="D78" s="27">
        <f>IF(D$2="",0,IF(($C78&lt;D$3)+($C78&gt;D$5),0,IF($C78&lt;=D$4,'決まりの表'!$B$5,'決まりの表'!$B$6)))</f>
        <v/>
      </c>
      <c r="E78" s="27">
        <f>IF(E$2="",0,IF(($C78&lt;E$3)+($C78&gt;E$5),0,IF(1+($D$2&lt;&gt;"")*($C78&lt;=$D$6)&gt;=3,'決まりの表'!$B$7,IF($C78&lt;=E$4,'決まりの表'!$B$5,'決まりの表'!$B$6))))</f>
        <v/>
      </c>
      <c r="F78" s="27">
        <f>IF(F$2="",0,IF(($C78&lt;F$3)+($C78&gt;F$5),0,IF(1+($D$2&lt;&gt;"")*($C78&lt;=$D$6)+($E$2&lt;&gt;"")*($C78&lt;=$E$6)&gt;=3,'決まりの表'!$B$7,IF($C78&lt;=F$4,'決まりの表'!$B$5,'決まりの表'!$B$6))))</f>
        <v/>
      </c>
      <c r="G78" s="27">
        <f>IF(G$2="",0,IF(($C78&lt;G$3)+($C78&gt;G$5),0,IF(1+($D$2&lt;&gt;"")*($C78&lt;=$D$6)+($E$2&lt;&gt;"")*($C78&lt;=$E$6)+($F$2&lt;&gt;"")*($C78&lt;=$F$6)&gt;=3,'決まりの表'!$B$7,IF($C78&lt;=G$4,'決まりの表'!$B$5,'決まりの表'!$B$6))))</f>
        <v/>
      </c>
      <c r="H78" s="26">
        <f>SUM(D78:G78)</f>
        <v/>
      </c>
      <c r="I78" s="27">
        <f>IF(COUNTIFS('決まりの表'!$B$12:$B$17,MONTH(A78))&gt;0,H76+H77,0)</f>
        <v/>
      </c>
    </row>
    <row r="79">
      <c r="A79" s="23">
        <f>EOMONTH(A78,0)+1</f>
        <v/>
      </c>
      <c r="B79" s="12">
        <f>YEAR(A79)</f>
        <v/>
      </c>
      <c r="C79" s="12">
        <f>YEAR(A79)*12+MONTH(A79)</f>
        <v/>
      </c>
      <c r="D79" s="27">
        <f>IF(D$2="",0,IF(($C79&lt;D$3)+($C79&gt;D$5),0,IF($C79&lt;=D$4,'決まりの表'!$B$5,'決まりの表'!$B$6)))</f>
        <v/>
      </c>
      <c r="E79" s="27">
        <f>IF(E$2="",0,IF(($C79&lt;E$3)+($C79&gt;E$5),0,IF(1+($D$2&lt;&gt;"")*($C79&lt;=$D$6)&gt;=3,'決まりの表'!$B$7,IF($C79&lt;=E$4,'決まりの表'!$B$5,'決まりの表'!$B$6))))</f>
        <v/>
      </c>
      <c r="F79" s="27">
        <f>IF(F$2="",0,IF(($C79&lt;F$3)+($C79&gt;F$5),0,IF(1+($D$2&lt;&gt;"")*($C79&lt;=$D$6)+($E$2&lt;&gt;"")*($C79&lt;=$E$6)&gt;=3,'決まりの表'!$B$7,IF($C79&lt;=F$4,'決まりの表'!$B$5,'決まりの表'!$B$6))))</f>
        <v/>
      </c>
      <c r="G79" s="27">
        <f>IF(G$2="",0,IF(($C79&lt;G$3)+($C79&gt;G$5),0,IF(1+($D$2&lt;&gt;"")*($C79&lt;=$D$6)+($E$2&lt;&gt;"")*($C79&lt;=$E$6)+($F$2&lt;&gt;"")*($C79&lt;=$F$6)&gt;=3,'決まりの表'!$B$7,IF($C79&lt;=G$4,'決まりの表'!$B$5,'決まりの表'!$B$6))))</f>
        <v/>
      </c>
      <c r="H79" s="26">
        <f>SUM(D79:G79)</f>
        <v/>
      </c>
      <c r="I79" s="27">
        <f>IF(COUNTIFS('決まりの表'!$B$12:$B$17,MONTH(A79))&gt;0,H77+H78,0)</f>
        <v/>
      </c>
    </row>
    <row r="80">
      <c r="A80" s="23">
        <f>EOMONTH(A79,0)+1</f>
        <v/>
      </c>
      <c r="B80" s="12">
        <f>YEAR(A80)</f>
        <v/>
      </c>
      <c r="C80" s="12">
        <f>YEAR(A80)*12+MONTH(A80)</f>
        <v/>
      </c>
      <c r="D80" s="27">
        <f>IF(D$2="",0,IF(($C80&lt;D$3)+($C80&gt;D$5),0,IF($C80&lt;=D$4,'決まりの表'!$B$5,'決まりの表'!$B$6)))</f>
        <v/>
      </c>
      <c r="E80" s="27">
        <f>IF(E$2="",0,IF(($C80&lt;E$3)+($C80&gt;E$5),0,IF(1+($D$2&lt;&gt;"")*($C80&lt;=$D$6)&gt;=3,'決まりの表'!$B$7,IF($C80&lt;=E$4,'決まりの表'!$B$5,'決まりの表'!$B$6))))</f>
        <v/>
      </c>
      <c r="F80" s="27">
        <f>IF(F$2="",0,IF(($C80&lt;F$3)+($C80&gt;F$5),0,IF(1+($D$2&lt;&gt;"")*($C80&lt;=$D$6)+($E$2&lt;&gt;"")*($C80&lt;=$E$6)&gt;=3,'決まりの表'!$B$7,IF($C80&lt;=F$4,'決まりの表'!$B$5,'決まりの表'!$B$6))))</f>
        <v/>
      </c>
      <c r="G80" s="27">
        <f>IF(G$2="",0,IF(($C80&lt;G$3)+($C80&gt;G$5),0,IF(1+($D$2&lt;&gt;"")*($C80&lt;=$D$6)+($E$2&lt;&gt;"")*($C80&lt;=$E$6)+($F$2&lt;&gt;"")*($C80&lt;=$F$6)&gt;=3,'決まりの表'!$B$7,IF($C80&lt;=G$4,'決まりの表'!$B$5,'決まりの表'!$B$6))))</f>
        <v/>
      </c>
      <c r="H80" s="26">
        <f>SUM(D80:G80)</f>
        <v/>
      </c>
      <c r="I80" s="27">
        <f>IF(COUNTIFS('決まりの表'!$B$12:$B$17,MONTH(A80))&gt;0,H78+H79,0)</f>
        <v/>
      </c>
    </row>
    <row r="81">
      <c r="A81" s="23">
        <f>EOMONTH(A80,0)+1</f>
        <v/>
      </c>
      <c r="B81" s="12">
        <f>YEAR(A81)</f>
        <v/>
      </c>
      <c r="C81" s="12">
        <f>YEAR(A81)*12+MONTH(A81)</f>
        <v/>
      </c>
      <c r="D81" s="27">
        <f>IF(D$2="",0,IF(($C81&lt;D$3)+($C81&gt;D$5),0,IF($C81&lt;=D$4,'決まりの表'!$B$5,'決まりの表'!$B$6)))</f>
        <v/>
      </c>
      <c r="E81" s="27">
        <f>IF(E$2="",0,IF(($C81&lt;E$3)+($C81&gt;E$5),0,IF(1+($D$2&lt;&gt;"")*($C81&lt;=$D$6)&gt;=3,'決まりの表'!$B$7,IF($C81&lt;=E$4,'決まりの表'!$B$5,'決まりの表'!$B$6))))</f>
        <v/>
      </c>
      <c r="F81" s="27">
        <f>IF(F$2="",0,IF(($C81&lt;F$3)+($C81&gt;F$5),0,IF(1+($D$2&lt;&gt;"")*($C81&lt;=$D$6)+($E$2&lt;&gt;"")*($C81&lt;=$E$6)&gt;=3,'決まりの表'!$B$7,IF($C81&lt;=F$4,'決まりの表'!$B$5,'決まりの表'!$B$6))))</f>
        <v/>
      </c>
      <c r="G81" s="27">
        <f>IF(G$2="",0,IF(($C81&lt;G$3)+($C81&gt;G$5),0,IF(1+($D$2&lt;&gt;"")*($C81&lt;=$D$6)+($E$2&lt;&gt;"")*($C81&lt;=$E$6)+($F$2&lt;&gt;"")*($C81&lt;=$F$6)&gt;=3,'決まりの表'!$B$7,IF($C81&lt;=G$4,'決まりの表'!$B$5,'決まりの表'!$B$6))))</f>
        <v/>
      </c>
      <c r="H81" s="26">
        <f>SUM(D81:G81)</f>
        <v/>
      </c>
      <c r="I81" s="27">
        <f>IF(COUNTIFS('決まりの表'!$B$12:$B$17,MONTH(A81))&gt;0,H79+H80,0)</f>
        <v/>
      </c>
    </row>
    <row r="82">
      <c r="A82" s="23">
        <f>EOMONTH(A81,0)+1</f>
        <v/>
      </c>
      <c r="B82" s="12">
        <f>YEAR(A82)</f>
        <v/>
      </c>
      <c r="C82" s="12">
        <f>YEAR(A82)*12+MONTH(A82)</f>
        <v/>
      </c>
      <c r="D82" s="27">
        <f>IF(D$2="",0,IF(($C82&lt;D$3)+($C82&gt;D$5),0,IF($C82&lt;=D$4,'決まりの表'!$B$5,'決まりの表'!$B$6)))</f>
        <v/>
      </c>
      <c r="E82" s="27">
        <f>IF(E$2="",0,IF(($C82&lt;E$3)+($C82&gt;E$5),0,IF(1+($D$2&lt;&gt;"")*($C82&lt;=$D$6)&gt;=3,'決まりの表'!$B$7,IF($C82&lt;=E$4,'決まりの表'!$B$5,'決まりの表'!$B$6))))</f>
        <v/>
      </c>
      <c r="F82" s="27">
        <f>IF(F$2="",0,IF(($C82&lt;F$3)+($C82&gt;F$5),0,IF(1+($D$2&lt;&gt;"")*($C82&lt;=$D$6)+($E$2&lt;&gt;"")*($C82&lt;=$E$6)&gt;=3,'決まりの表'!$B$7,IF($C82&lt;=F$4,'決まりの表'!$B$5,'決まりの表'!$B$6))))</f>
        <v/>
      </c>
      <c r="G82" s="27">
        <f>IF(G$2="",0,IF(($C82&lt;G$3)+($C82&gt;G$5),0,IF(1+($D$2&lt;&gt;"")*($C82&lt;=$D$6)+($E$2&lt;&gt;"")*($C82&lt;=$E$6)+($F$2&lt;&gt;"")*($C82&lt;=$F$6)&gt;=3,'決まりの表'!$B$7,IF($C82&lt;=G$4,'決まりの表'!$B$5,'決まりの表'!$B$6))))</f>
        <v/>
      </c>
      <c r="H82" s="26">
        <f>SUM(D82:G82)</f>
        <v/>
      </c>
      <c r="I82" s="27">
        <f>IF(COUNTIFS('決まりの表'!$B$12:$B$17,MONTH(A82))&gt;0,H80+H81,0)</f>
        <v/>
      </c>
    </row>
    <row r="83">
      <c r="A83" s="23">
        <f>EOMONTH(A82,0)+1</f>
        <v/>
      </c>
      <c r="B83" s="12">
        <f>YEAR(A83)</f>
        <v/>
      </c>
      <c r="C83" s="12">
        <f>YEAR(A83)*12+MONTH(A83)</f>
        <v/>
      </c>
      <c r="D83" s="27">
        <f>IF(D$2="",0,IF(($C83&lt;D$3)+($C83&gt;D$5),0,IF($C83&lt;=D$4,'決まりの表'!$B$5,'決まりの表'!$B$6)))</f>
        <v/>
      </c>
      <c r="E83" s="27">
        <f>IF(E$2="",0,IF(($C83&lt;E$3)+($C83&gt;E$5),0,IF(1+($D$2&lt;&gt;"")*($C83&lt;=$D$6)&gt;=3,'決まりの表'!$B$7,IF($C83&lt;=E$4,'決まりの表'!$B$5,'決まりの表'!$B$6))))</f>
        <v/>
      </c>
      <c r="F83" s="27">
        <f>IF(F$2="",0,IF(($C83&lt;F$3)+($C83&gt;F$5),0,IF(1+($D$2&lt;&gt;"")*($C83&lt;=$D$6)+($E$2&lt;&gt;"")*($C83&lt;=$E$6)&gt;=3,'決まりの表'!$B$7,IF($C83&lt;=F$4,'決まりの表'!$B$5,'決まりの表'!$B$6))))</f>
        <v/>
      </c>
      <c r="G83" s="27">
        <f>IF(G$2="",0,IF(($C83&lt;G$3)+($C83&gt;G$5),0,IF(1+($D$2&lt;&gt;"")*($C83&lt;=$D$6)+($E$2&lt;&gt;"")*($C83&lt;=$E$6)+($F$2&lt;&gt;"")*($C83&lt;=$F$6)&gt;=3,'決まりの表'!$B$7,IF($C83&lt;=G$4,'決まりの表'!$B$5,'決まりの表'!$B$6))))</f>
        <v/>
      </c>
      <c r="H83" s="26">
        <f>SUM(D83:G83)</f>
        <v/>
      </c>
      <c r="I83" s="27">
        <f>IF(COUNTIFS('決まりの表'!$B$12:$B$17,MONTH(A83))&gt;0,H81+H82,0)</f>
        <v/>
      </c>
    </row>
    <row r="84">
      <c r="A84" s="23">
        <f>EOMONTH(A83,0)+1</f>
        <v/>
      </c>
      <c r="B84" s="12">
        <f>YEAR(A84)</f>
        <v/>
      </c>
      <c r="C84" s="12">
        <f>YEAR(A84)*12+MONTH(A84)</f>
        <v/>
      </c>
      <c r="D84" s="27">
        <f>IF(D$2="",0,IF(($C84&lt;D$3)+($C84&gt;D$5),0,IF($C84&lt;=D$4,'決まりの表'!$B$5,'決まりの表'!$B$6)))</f>
        <v/>
      </c>
      <c r="E84" s="27">
        <f>IF(E$2="",0,IF(($C84&lt;E$3)+($C84&gt;E$5),0,IF(1+($D$2&lt;&gt;"")*($C84&lt;=$D$6)&gt;=3,'決まりの表'!$B$7,IF($C84&lt;=E$4,'決まりの表'!$B$5,'決まりの表'!$B$6))))</f>
        <v/>
      </c>
      <c r="F84" s="27">
        <f>IF(F$2="",0,IF(($C84&lt;F$3)+($C84&gt;F$5),0,IF(1+($D$2&lt;&gt;"")*($C84&lt;=$D$6)+($E$2&lt;&gt;"")*($C84&lt;=$E$6)&gt;=3,'決まりの表'!$B$7,IF($C84&lt;=F$4,'決まりの表'!$B$5,'決まりの表'!$B$6))))</f>
        <v/>
      </c>
      <c r="G84" s="27">
        <f>IF(G$2="",0,IF(($C84&lt;G$3)+($C84&gt;G$5),0,IF(1+($D$2&lt;&gt;"")*($C84&lt;=$D$6)+($E$2&lt;&gt;"")*($C84&lt;=$E$6)+($F$2&lt;&gt;"")*($C84&lt;=$F$6)&gt;=3,'決まりの表'!$B$7,IF($C84&lt;=G$4,'決まりの表'!$B$5,'決まりの表'!$B$6))))</f>
        <v/>
      </c>
      <c r="H84" s="26">
        <f>SUM(D84:G84)</f>
        <v/>
      </c>
      <c r="I84" s="27">
        <f>IF(COUNTIFS('決まりの表'!$B$12:$B$17,MONTH(A84))&gt;0,H82+H83,0)</f>
        <v/>
      </c>
    </row>
    <row r="85">
      <c r="A85" s="23">
        <f>EOMONTH(A84,0)+1</f>
        <v/>
      </c>
      <c r="B85" s="12">
        <f>YEAR(A85)</f>
        <v/>
      </c>
      <c r="C85" s="12">
        <f>YEAR(A85)*12+MONTH(A85)</f>
        <v/>
      </c>
      <c r="D85" s="27">
        <f>IF(D$2="",0,IF(($C85&lt;D$3)+($C85&gt;D$5),0,IF($C85&lt;=D$4,'決まりの表'!$B$5,'決まりの表'!$B$6)))</f>
        <v/>
      </c>
      <c r="E85" s="27">
        <f>IF(E$2="",0,IF(($C85&lt;E$3)+($C85&gt;E$5),0,IF(1+($D$2&lt;&gt;"")*($C85&lt;=$D$6)&gt;=3,'決まりの表'!$B$7,IF($C85&lt;=E$4,'決まりの表'!$B$5,'決まりの表'!$B$6))))</f>
        <v/>
      </c>
      <c r="F85" s="27">
        <f>IF(F$2="",0,IF(($C85&lt;F$3)+($C85&gt;F$5),0,IF(1+($D$2&lt;&gt;"")*($C85&lt;=$D$6)+($E$2&lt;&gt;"")*($C85&lt;=$E$6)&gt;=3,'決まりの表'!$B$7,IF($C85&lt;=F$4,'決まりの表'!$B$5,'決まりの表'!$B$6))))</f>
        <v/>
      </c>
      <c r="G85" s="27">
        <f>IF(G$2="",0,IF(($C85&lt;G$3)+($C85&gt;G$5),0,IF(1+($D$2&lt;&gt;"")*($C85&lt;=$D$6)+($E$2&lt;&gt;"")*($C85&lt;=$E$6)+($F$2&lt;&gt;"")*($C85&lt;=$F$6)&gt;=3,'決まりの表'!$B$7,IF($C85&lt;=G$4,'決まりの表'!$B$5,'決まりの表'!$B$6))))</f>
        <v/>
      </c>
      <c r="H85" s="26">
        <f>SUM(D85:G85)</f>
        <v/>
      </c>
      <c r="I85" s="27">
        <f>IF(COUNTIFS('決まりの表'!$B$12:$B$17,MONTH(A85))&gt;0,H83+H84,0)</f>
        <v/>
      </c>
    </row>
    <row r="86">
      <c r="A86" s="23">
        <f>EOMONTH(A85,0)+1</f>
        <v/>
      </c>
      <c r="B86" s="12">
        <f>YEAR(A86)</f>
        <v/>
      </c>
      <c r="C86" s="12">
        <f>YEAR(A86)*12+MONTH(A86)</f>
        <v/>
      </c>
      <c r="D86" s="27">
        <f>IF(D$2="",0,IF(($C86&lt;D$3)+($C86&gt;D$5),0,IF($C86&lt;=D$4,'決まりの表'!$B$5,'決まりの表'!$B$6)))</f>
        <v/>
      </c>
      <c r="E86" s="27">
        <f>IF(E$2="",0,IF(($C86&lt;E$3)+($C86&gt;E$5),0,IF(1+($D$2&lt;&gt;"")*($C86&lt;=$D$6)&gt;=3,'決まりの表'!$B$7,IF($C86&lt;=E$4,'決まりの表'!$B$5,'決まりの表'!$B$6))))</f>
        <v/>
      </c>
      <c r="F86" s="27">
        <f>IF(F$2="",0,IF(($C86&lt;F$3)+($C86&gt;F$5),0,IF(1+($D$2&lt;&gt;"")*($C86&lt;=$D$6)+($E$2&lt;&gt;"")*($C86&lt;=$E$6)&gt;=3,'決まりの表'!$B$7,IF($C86&lt;=F$4,'決まりの表'!$B$5,'決まりの表'!$B$6))))</f>
        <v/>
      </c>
      <c r="G86" s="27">
        <f>IF(G$2="",0,IF(($C86&lt;G$3)+($C86&gt;G$5),0,IF(1+($D$2&lt;&gt;"")*($C86&lt;=$D$6)+($E$2&lt;&gt;"")*($C86&lt;=$E$6)+($F$2&lt;&gt;"")*($C86&lt;=$F$6)&gt;=3,'決まりの表'!$B$7,IF($C86&lt;=G$4,'決まりの表'!$B$5,'決まりの表'!$B$6))))</f>
        <v/>
      </c>
      <c r="H86" s="26">
        <f>SUM(D86:G86)</f>
        <v/>
      </c>
      <c r="I86" s="27">
        <f>IF(COUNTIFS('決まりの表'!$B$12:$B$17,MONTH(A86))&gt;0,H84+H85,0)</f>
        <v/>
      </c>
    </row>
    <row r="87">
      <c r="A87" s="23">
        <f>EOMONTH(A86,0)+1</f>
        <v/>
      </c>
      <c r="B87" s="12">
        <f>YEAR(A87)</f>
        <v/>
      </c>
      <c r="C87" s="12">
        <f>YEAR(A87)*12+MONTH(A87)</f>
        <v/>
      </c>
      <c r="D87" s="27">
        <f>IF(D$2="",0,IF(($C87&lt;D$3)+($C87&gt;D$5),0,IF($C87&lt;=D$4,'決まりの表'!$B$5,'決まりの表'!$B$6)))</f>
        <v/>
      </c>
      <c r="E87" s="27">
        <f>IF(E$2="",0,IF(($C87&lt;E$3)+($C87&gt;E$5),0,IF(1+($D$2&lt;&gt;"")*($C87&lt;=$D$6)&gt;=3,'決まりの表'!$B$7,IF($C87&lt;=E$4,'決まりの表'!$B$5,'決まりの表'!$B$6))))</f>
        <v/>
      </c>
      <c r="F87" s="27">
        <f>IF(F$2="",0,IF(($C87&lt;F$3)+($C87&gt;F$5),0,IF(1+($D$2&lt;&gt;"")*($C87&lt;=$D$6)+($E$2&lt;&gt;"")*($C87&lt;=$E$6)&gt;=3,'決まりの表'!$B$7,IF($C87&lt;=F$4,'決まりの表'!$B$5,'決まりの表'!$B$6))))</f>
        <v/>
      </c>
      <c r="G87" s="27">
        <f>IF(G$2="",0,IF(($C87&lt;G$3)+($C87&gt;G$5),0,IF(1+($D$2&lt;&gt;"")*($C87&lt;=$D$6)+($E$2&lt;&gt;"")*($C87&lt;=$E$6)+($F$2&lt;&gt;"")*($C87&lt;=$F$6)&gt;=3,'決まりの表'!$B$7,IF($C87&lt;=G$4,'決まりの表'!$B$5,'決まりの表'!$B$6))))</f>
        <v/>
      </c>
      <c r="H87" s="26">
        <f>SUM(D87:G87)</f>
        <v/>
      </c>
      <c r="I87" s="27">
        <f>IF(COUNTIFS('決まりの表'!$B$12:$B$17,MONTH(A87))&gt;0,H85+H86,0)</f>
        <v/>
      </c>
    </row>
    <row r="88">
      <c r="A88" s="23">
        <f>EOMONTH(A87,0)+1</f>
        <v/>
      </c>
      <c r="B88" s="12">
        <f>YEAR(A88)</f>
        <v/>
      </c>
      <c r="C88" s="12">
        <f>YEAR(A88)*12+MONTH(A88)</f>
        <v/>
      </c>
      <c r="D88" s="27">
        <f>IF(D$2="",0,IF(($C88&lt;D$3)+($C88&gt;D$5),0,IF($C88&lt;=D$4,'決まりの表'!$B$5,'決まりの表'!$B$6)))</f>
        <v/>
      </c>
      <c r="E88" s="27">
        <f>IF(E$2="",0,IF(($C88&lt;E$3)+($C88&gt;E$5),0,IF(1+($D$2&lt;&gt;"")*($C88&lt;=$D$6)&gt;=3,'決まりの表'!$B$7,IF($C88&lt;=E$4,'決まりの表'!$B$5,'決まりの表'!$B$6))))</f>
        <v/>
      </c>
      <c r="F88" s="27">
        <f>IF(F$2="",0,IF(($C88&lt;F$3)+($C88&gt;F$5),0,IF(1+($D$2&lt;&gt;"")*($C88&lt;=$D$6)+($E$2&lt;&gt;"")*($C88&lt;=$E$6)&gt;=3,'決まりの表'!$B$7,IF($C88&lt;=F$4,'決まりの表'!$B$5,'決まりの表'!$B$6))))</f>
        <v/>
      </c>
      <c r="G88" s="27">
        <f>IF(G$2="",0,IF(($C88&lt;G$3)+($C88&gt;G$5),0,IF(1+($D$2&lt;&gt;"")*($C88&lt;=$D$6)+($E$2&lt;&gt;"")*($C88&lt;=$E$6)+($F$2&lt;&gt;"")*($C88&lt;=$F$6)&gt;=3,'決まりの表'!$B$7,IF($C88&lt;=G$4,'決まりの表'!$B$5,'決まりの表'!$B$6))))</f>
        <v/>
      </c>
      <c r="H88" s="26">
        <f>SUM(D88:G88)</f>
        <v/>
      </c>
      <c r="I88" s="27">
        <f>IF(COUNTIFS('決まりの表'!$B$12:$B$17,MONTH(A88))&gt;0,H86+H87,0)</f>
        <v/>
      </c>
    </row>
    <row r="89">
      <c r="A89" s="23">
        <f>EOMONTH(A88,0)+1</f>
        <v/>
      </c>
      <c r="B89" s="12">
        <f>YEAR(A89)</f>
        <v/>
      </c>
      <c r="C89" s="12">
        <f>YEAR(A89)*12+MONTH(A89)</f>
        <v/>
      </c>
      <c r="D89" s="27">
        <f>IF(D$2="",0,IF(($C89&lt;D$3)+($C89&gt;D$5),0,IF($C89&lt;=D$4,'決まりの表'!$B$5,'決まりの表'!$B$6)))</f>
        <v/>
      </c>
      <c r="E89" s="27">
        <f>IF(E$2="",0,IF(($C89&lt;E$3)+($C89&gt;E$5),0,IF(1+($D$2&lt;&gt;"")*($C89&lt;=$D$6)&gt;=3,'決まりの表'!$B$7,IF($C89&lt;=E$4,'決まりの表'!$B$5,'決まりの表'!$B$6))))</f>
        <v/>
      </c>
      <c r="F89" s="27">
        <f>IF(F$2="",0,IF(($C89&lt;F$3)+($C89&gt;F$5),0,IF(1+($D$2&lt;&gt;"")*($C89&lt;=$D$6)+($E$2&lt;&gt;"")*($C89&lt;=$E$6)&gt;=3,'決まりの表'!$B$7,IF($C89&lt;=F$4,'決まりの表'!$B$5,'決まりの表'!$B$6))))</f>
        <v/>
      </c>
      <c r="G89" s="27">
        <f>IF(G$2="",0,IF(($C89&lt;G$3)+($C89&gt;G$5),0,IF(1+($D$2&lt;&gt;"")*($C89&lt;=$D$6)+($E$2&lt;&gt;"")*($C89&lt;=$E$6)+($F$2&lt;&gt;"")*($C89&lt;=$F$6)&gt;=3,'決まりの表'!$B$7,IF($C89&lt;=G$4,'決まりの表'!$B$5,'決まりの表'!$B$6))))</f>
        <v/>
      </c>
      <c r="H89" s="26">
        <f>SUM(D89:G89)</f>
        <v/>
      </c>
      <c r="I89" s="27">
        <f>IF(COUNTIFS('決まりの表'!$B$12:$B$17,MONTH(A89))&gt;0,H87+H88,0)</f>
        <v/>
      </c>
    </row>
    <row r="90">
      <c r="A90" s="23">
        <f>EOMONTH(A89,0)+1</f>
        <v/>
      </c>
      <c r="B90" s="12">
        <f>YEAR(A90)</f>
        <v/>
      </c>
      <c r="C90" s="12">
        <f>YEAR(A90)*12+MONTH(A90)</f>
        <v/>
      </c>
      <c r="D90" s="27">
        <f>IF(D$2="",0,IF(($C90&lt;D$3)+($C90&gt;D$5),0,IF($C90&lt;=D$4,'決まりの表'!$B$5,'決まりの表'!$B$6)))</f>
        <v/>
      </c>
      <c r="E90" s="27">
        <f>IF(E$2="",0,IF(($C90&lt;E$3)+($C90&gt;E$5),0,IF(1+($D$2&lt;&gt;"")*($C90&lt;=$D$6)&gt;=3,'決まりの表'!$B$7,IF($C90&lt;=E$4,'決まりの表'!$B$5,'決まりの表'!$B$6))))</f>
        <v/>
      </c>
      <c r="F90" s="27">
        <f>IF(F$2="",0,IF(($C90&lt;F$3)+($C90&gt;F$5),0,IF(1+($D$2&lt;&gt;"")*($C90&lt;=$D$6)+($E$2&lt;&gt;"")*($C90&lt;=$E$6)&gt;=3,'決まりの表'!$B$7,IF($C90&lt;=F$4,'決まりの表'!$B$5,'決まりの表'!$B$6))))</f>
        <v/>
      </c>
      <c r="G90" s="27">
        <f>IF(G$2="",0,IF(($C90&lt;G$3)+($C90&gt;G$5),0,IF(1+($D$2&lt;&gt;"")*($C90&lt;=$D$6)+($E$2&lt;&gt;"")*($C90&lt;=$E$6)+($F$2&lt;&gt;"")*($C90&lt;=$F$6)&gt;=3,'決まりの表'!$B$7,IF($C90&lt;=G$4,'決まりの表'!$B$5,'決まりの表'!$B$6))))</f>
        <v/>
      </c>
      <c r="H90" s="26">
        <f>SUM(D90:G90)</f>
        <v/>
      </c>
      <c r="I90" s="27">
        <f>IF(COUNTIFS('決まりの表'!$B$12:$B$17,MONTH(A90))&gt;0,H88+H89,0)</f>
        <v/>
      </c>
    </row>
    <row r="91">
      <c r="A91" s="23">
        <f>EOMONTH(A90,0)+1</f>
        <v/>
      </c>
      <c r="B91" s="12">
        <f>YEAR(A91)</f>
        <v/>
      </c>
      <c r="C91" s="12">
        <f>YEAR(A91)*12+MONTH(A91)</f>
        <v/>
      </c>
      <c r="D91" s="27">
        <f>IF(D$2="",0,IF(($C91&lt;D$3)+($C91&gt;D$5),0,IF($C91&lt;=D$4,'決まりの表'!$B$5,'決まりの表'!$B$6)))</f>
        <v/>
      </c>
      <c r="E91" s="27">
        <f>IF(E$2="",0,IF(($C91&lt;E$3)+($C91&gt;E$5),0,IF(1+($D$2&lt;&gt;"")*($C91&lt;=$D$6)&gt;=3,'決まりの表'!$B$7,IF($C91&lt;=E$4,'決まりの表'!$B$5,'決まりの表'!$B$6))))</f>
        <v/>
      </c>
      <c r="F91" s="27">
        <f>IF(F$2="",0,IF(($C91&lt;F$3)+($C91&gt;F$5),0,IF(1+($D$2&lt;&gt;"")*($C91&lt;=$D$6)+($E$2&lt;&gt;"")*($C91&lt;=$E$6)&gt;=3,'決まりの表'!$B$7,IF($C91&lt;=F$4,'決まりの表'!$B$5,'決まりの表'!$B$6))))</f>
        <v/>
      </c>
      <c r="G91" s="27">
        <f>IF(G$2="",0,IF(($C91&lt;G$3)+($C91&gt;G$5),0,IF(1+($D$2&lt;&gt;"")*($C91&lt;=$D$6)+($E$2&lt;&gt;"")*($C91&lt;=$E$6)+($F$2&lt;&gt;"")*($C91&lt;=$F$6)&gt;=3,'決まりの表'!$B$7,IF($C91&lt;=G$4,'決まりの表'!$B$5,'決まりの表'!$B$6))))</f>
        <v/>
      </c>
      <c r="H91" s="26">
        <f>SUM(D91:G91)</f>
        <v/>
      </c>
      <c r="I91" s="27">
        <f>IF(COUNTIFS('決まりの表'!$B$12:$B$17,MONTH(A91))&gt;0,H89+H90,0)</f>
        <v/>
      </c>
    </row>
    <row r="92">
      <c r="A92" s="23">
        <f>EOMONTH(A91,0)+1</f>
        <v/>
      </c>
      <c r="B92" s="12">
        <f>YEAR(A92)</f>
        <v/>
      </c>
      <c r="C92" s="12">
        <f>YEAR(A92)*12+MONTH(A92)</f>
        <v/>
      </c>
      <c r="D92" s="27">
        <f>IF(D$2="",0,IF(($C92&lt;D$3)+($C92&gt;D$5),0,IF($C92&lt;=D$4,'決まりの表'!$B$5,'決まりの表'!$B$6)))</f>
        <v/>
      </c>
      <c r="E92" s="27">
        <f>IF(E$2="",0,IF(($C92&lt;E$3)+($C92&gt;E$5),0,IF(1+($D$2&lt;&gt;"")*($C92&lt;=$D$6)&gt;=3,'決まりの表'!$B$7,IF($C92&lt;=E$4,'決まりの表'!$B$5,'決まりの表'!$B$6))))</f>
        <v/>
      </c>
      <c r="F92" s="27">
        <f>IF(F$2="",0,IF(($C92&lt;F$3)+($C92&gt;F$5),0,IF(1+($D$2&lt;&gt;"")*($C92&lt;=$D$6)+($E$2&lt;&gt;"")*($C92&lt;=$E$6)&gt;=3,'決まりの表'!$B$7,IF($C92&lt;=F$4,'決まりの表'!$B$5,'決まりの表'!$B$6))))</f>
        <v/>
      </c>
      <c r="G92" s="27">
        <f>IF(G$2="",0,IF(($C92&lt;G$3)+($C92&gt;G$5),0,IF(1+($D$2&lt;&gt;"")*($C92&lt;=$D$6)+($E$2&lt;&gt;"")*($C92&lt;=$E$6)+($F$2&lt;&gt;"")*($C92&lt;=$F$6)&gt;=3,'決まりの表'!$B$7,IF($C92&lt;=G$4,'決まりの表'!$B$5,'決まりの表'!$B$6))))</f>
        <v/>
      </c>
      <c r="H92" s="26">
        <f>SUM(D92:G92)</f>
        <v/>
      </c>
      <c r="I92" s="27">
        <f>IF(COUNTIFS('決まりの表'!$B$12:$B$17,MONTH(A92))&gt;0,H90+H91,0)</f>
        <v/>
      </c>
    </row>
    <row r="93">
      <c r="A93" s="23">
        <f>EOMONTH(A92,0)+1</f>
        <v/>
      </c>
      <c r="B93" s="12">
        <f>YEAR(A93)</f>
        <v/>
      </c>
      <c r="C93" s="12">
        <f>YEAR(A93)*12+MONTH(A93)</f>
        <v/>
      </c>
      <c r="D93" s="27">
        <f>IF(D$2="",0,IF(($C93&lt;D$3)+($C93&gt;D$5),0,IF($C93&lt;=D$4,'決まりの表'!$B$5,'決まりの表'!$B$6)))</f>
        <v/>
      </c>
      <c r="E93" s="27">
        <f>IF(E$2="",0,IF(($C93&lt;E$3)+($C93&gt;E$5),0,IF(1+($D$2&lt;&gt;"")*($C93&lt;=$D$6)&gt;=3,'決まりの表'!$B$7,IF($C93&lt;=E$4,'決まりの表'!$B$5,'決まりの表'!$B$6))))</f>
        <v/>
      </c>
      <c r="F93" s="27">
        <f>IF(F$2="",0,IF(($C93&lt;F$3)+($C93&gt;F$5),0,IF(1+($D$2&lt;&gt;"")*($C93&lt;=$D$6)+($E$2&lt;&gt;"")*($C93&lt;=$E$6)&gt;=3,'決まりの表'!$B$7,IF($C93&lt;=F$4,'決まりの表'!$B$5,'決まりの表'!$B$6))))</f>
        <v/>
      </c>
      <c r="G93" s="27">
        <f>IF(G$2="",0,IF(($C93&lt;G$3)+($C93&gt;G$5),0,IF(1+($D$2&lt;&gt;"")*($C93&lt;=$D$6)+($E$2&lt;&gt;"")*($C93&lt;=$E$6)+($F$2&lt;&gt;"")*($C93&lt;=$F$6)&gt;=3,'決まりの表'!$B$7,IF($C93&lt;=G$4,'決まりの表'!$B$5,'決まりの表'!$B$6))))</f>
        <v/>
      </c>
      <c r="H93" s="26">
        <f>SUM(D93:G93)</f>
        <v/>
      </c>
      <c r="I93" s="27">
        <f>IF(COUNTIFS('決まりの表'!$B$12:$B$17,MONTH(A93))&gt;0,H91+H92,0)</f>
        <v/>
      </c>
    </row>
    <row r="94">
      <c r="A94" s="23">
        <f>EOMONTH(A93,0)+1</f>
        <v/>
      </c>
      <c r="B94" s="12">
        <f>YEAR(A94)</f>
        <v/>
      </c>
      <c r="C94" s="12">
        <f>YEAR(A94)*12+MONTH(A94)</f>
        <v/>
      </c>
      <c r="D94" s="27">
        <f>IF(D$2="",0,IF(($C94&lt;D$3)+($C94&gt;D$5),0,IF($C94&lt;=D$4,'決まりの表'!$B$5,'決まりの表'!$B$6)))</f>
        <v/>
      </c>
      <c r="E94" s="27">
        <f>IF(E$2="",0,IF(($C94&lt;E$3)+($C94&gt;E$5),0,IF(1+($D$2&lt;&gt;"")*($C94&lt;=$D$6)&gt;=3,'決まりの表'!$B$7,IF($C94&lt;=E$4,'決まりの表'!$B$5,'決まりの表'!$B$6))))</f>
        <v/>
      </c>
      <c r="F94" s="27">
        <f>IF(F$2="",0,IF(($C94&lt;F$3)+($C94&gt;F$5),0,IF(1+($D$2&lt;&gt;"")*($C94&lt;=$D$6)+($E$2&lt;&gt;"")*($C94&lt;=$E$6)&gt;=3,'決まりの表'!$B$7,IF($C94&lt;=F$4,'決まりの表'!$B$5,'決まりの表'!$B$6))))</f>
        <v/>
      </c>
      <c r="G94" s="27">
        <f>IF(G$2="",0,IF(($C94&lt;G$3)+($C94&gt;G$5),0,IF(1+($D$2&lt;&gt;"")*($C94&lt;=$D$6)+($E$2&lt;&gt;"")*($C94&lt;=$E$6)+($F$2&lt;&gt;"")*($C94&lt;=$F$6)&gt;=3,'決まりの表'!$B$7,IF($C94&lt;=G$4,'決まりの表'!$B$5,'決まりの表'!$B$6))))</f>
        <v/>
      </c>
      <c r="H94" s="26">
        <f>SUM(D94:G94)</f>
        <v/>
      </c>
      <c r="I94" s="27">
        <f>IF(COUNTIFS('決まりの表'!$B$12:$B$17,MONTH(A94))&gt;0,H92+H93,0)</f>
        <v/>
      </c>
    </row>
    <row r="95">
      <c r="A95" s="23">
        <f>EOMONTH(A94,0)+1</f>
        <v/>
      </c>
      <c r="B95" s="12">
        <f>YEAR(A95)</f>
        <v/>
      </c>
      <c r="C95" s="12">
        <f>YEAR(A95)*12+MONTH(A95)</f>
        <v/>
      </c>
      <c r="D95" s="27">
        <f>IF(D$2="",0,IF(($C95&lt;D$3)+($C95&gt;D$5),0,IF($C95&lt;=D$4,'決まりの表'!$B$5,'決まりの表'!$B$6)))</f>
        <v/>
      </c>
      <c r="E95" s="27">
        <f>IF(E$2="",0,IF(($C95&lt;E$3)+($C95&gt;E$5),0,IF(1+($D$2&lt;&gt;"")*($C95&lt;=$D$6)&gt;=3,'決まりの表'!$B$7,IF($C95&lt;=E$4,'決まりの表'!$B$5,'決まりの表'!$B$6))))</f>
        <v/>
      </c>
      <c r="F95" s="27">
        <f>IF(F$2="",0,IF(($C95&lt;F$3)+($C95&gt;F$5),0,IF(1+($D$2&lt;&gt;"")*($C95&lt;=$D$6)+($E$2&lt;&gt;"")*($C95&lt;=$E$6)&gt;=3,'決まりの表'!$B$7,IF($C95&lt;=F$4,'決まりの表'!$B$5,'決まりの表'!$B$6))))</f>
        <v/>
      </c>
      <c r="G95" s="27">
        <f>IF(G$2="",0,IF(($C95&lt;G$3)+($C95&gt;G$5),0,IF(1+($D$2&lt;&gt;"")*($C95&lt;=$D$6)+($E$2&lt;&gt;"")*($C95&lt;=$E$6)+($F$2&lt;&gt;"")*($C95&lt;=$F$6)&gt;=3,'決まりの表'!$B$7,IF($C95&lt;=G$4,'決まりの表'!$B$5,'決まりの表'!$B$6))))</f>
        <v/>
      </c>
      <c r="H95" s="26">
        <f>SUM(D95:G95)</f>
        <v/>
      </c>
      <c r="I95" s="27">
        <f>IF(COUNTIFS('決まりの表'!$B$12:$B$17,MONTH(A95))&gt;0,H93+H94,0)</f>
        <v/>
      </c>
    </row>
    <row r="96">
      <c r="A96" s="23">
        <f>EOMONTH(A95,0)+1</f>
        <v/>
      </c>
      <c r="B96" s="12">
        <f>YEAR(A96)</f>
        <v/>
      </c>
      <c r="C96" s="12">
        <f>YEAR(A96)*12+MONTH(A96)</f>
        <v/>
      </c>
      <c r="D96" s="27">
        <f>IF(D$2="",0,IF(($C96&lt;D$3)+($C96&gt;D$5),0,IF($C96&lt;=D$4,'決まりの表'!$B$5,'決まりの表'!$B$6)))</f>
        <v/>
      </c>
      <c r="E96" s="27">
        <f>IF(E$2="",0,IF(($C96&lt;E$3)+($C96&gt;E$5),0,IF(1+($D$2&lt;&gt;"")*($C96&lt;=$D$6)&gt;=3,'決まりの表'!$B$7,IF($C96&lt;=E$4,'決まりの表'!$B$5,'決まりの表'!$B$6))))</f>
        <v/>
      </c>
      <c r="F96" s="27">
        <f>IF(F$2="",0,IF(($C96&lt;F$3)+($C96&gt;F$5),0,IF(1+($D$2&lt;&gt;"")*($C96&lt;=$D$6)+($E$2&lt;&gt;"")*($C96&lt;=$E$6)&gt;=3,'決まりの表'!$B$7,IF($C96&lt;=F$4,'決まりの表'!$B$5,'決まりの表'!$B$6))))</f>
        <v/>
      </c>
      <c r="G96" s="27">
        <f>IF(G$2="",0,IF(($C96&lt;G$3)+($C96&gt;G$5),0,IF(1+($D$2&lt;&gt;"")*($C96&lt;=$D$6)+($E$2&lt;&gt;"")*($C96&lt;=$E$6)+($F$2&lt;&gt;"")*($C96&lt;=$F$6)&gt;=3,'決まりの表'!$B$7,IF($C96&lt;=G$4,'決まりの表'!$B$5,'決まりの表'!$B$6))))</f>
        <v/>
      </c>
      <c r="H96" s="26">
        <f>SUM(D96:G96)</f>
        <v/>
      </c>
      <c r="I96" s="27">
        <f>IF(COUNTIFS('決まりの表'!$B$12:$B$17,MONTH(A96))&gt;0,H94+H95,0)</f>
        <v/>
      </c>
    </row>
    <row r="97">
      <c r="A97" s="23">
        <f>EOMONTH(A96,0)+1</f>
        <v/>
      </c>
      <c r="B97" s="12">
        <f>YEAR(A97)</f>
        <v/>
      </c>
      <c r="C97" s="12">
        <f>YEAR(A97)*12+MONTH(A97)</f>
        <v/>
      </c>
      <c r="D97" s="27">
        <f>IF(D$2="",0,IF(($C97&lt;D$3)+($C97&gt;D$5),0,IF($C97&lt;=D$4,'決まりの表'!$B$5,'決まりの表'!$B$6)))</f>
        <v/>
      </c>
      <c r="E97" s="27">
        <f>IF(E$2="",0,IF(($C97&lt;E$3)+($C97&gt;E$5),0,IF(1+($D$2&lt;&gt;"")*($C97&lt;=$D$6)&gt;=3,'決まりの表'!$B$7,IF($C97&lt;=E$4,'決まりの表'!$B$5,'決まりの表'!$B$6))))</f>
        <v/>
      </c>
      <c r="F97" s="27">
        <f>IF(F$2="",0,IF(($C97&lt;F$3)+($C97&gt;F$5),0,IF(1+($D$2&lt;&gt;"")*($C97&lt;=$D$6)+($E$2&lt;&gt;"")*($C97&lt;=$E$6)&gt;=3,'決まりの表'!$B$7,IF($C97&lt;=F$4,'決まりの表'!$B$5,'決まりの表'!$B$6))))</f>
        <v/>
      </c>
      <c r="G97" s="27">
        <f>IF(G$2="",0,IF(($C97&lt;G$3)+($C97&gt;G$5),0,IF(1+($D$2&lt;&gt;"")*($C97&lt;=$D$6)+($E$2&lt;&gt;"")*($C97&lt;=$E$6)+($F$2&lt;&gt;"")*($C97&lt;=$F$6)&gt;=3,'決まりの表'!$B$7,IF($C97&lt;=G$4,'決まりの表'!$B$5,'決まりの表'!$B$6))))</f>
        <v/>
      </c>
      <c r="H97" s="26">
        <f>SUM(D97:G97)</f>
        <v/>
      </c>
      <c r="I97" s="27">
        <f>IF(COUNTIFS('決まりの表'!$B$12:$B$17,MONTH(A97))&gt;0,H95+H96,0)</f>
        <v/>
      </c>
    </row>
    <row r="98">
      <c r="A98" s="23">
        <f>EOMONTH(A97,0)+1</f>
        <v/>
      </c>
      <c r="B98" s="12">
        <f>YEAR(A98)</f>
        <v/>
      </c>
      <c r="C98" s="12">
        <f>YEAR(A98)*12+MONTH(A98)</f>
        <v/>
      </c>
      <c r="D98" s="27">
        <f>IF(D$2="",0,IF(($C98&lt;D$3)+($C98&gt;D$5),0,IF($C98&lt;=D$4,'決まりの表'!$B$5,'決まりの表'!$B$6)))</f>
        <v/>
      </c>
      <c r="E98" s="27">
        <f>IF(E$2="",0,IF(($C98&lt;E$3)+($C98&gt;E$5),0,IF(1+($D$2&lt;&gt;"")*($C98&lt;=$D$6)&gt;=3,'決まりの表'!$B$7,IF($C98&lt;=E$4,'決まりの表'!$B$5,'決まりの表'!$B$6))))</f>
        <v/>
      </c>
      <c r="F98" s="27">
        <f>IF(F$2="",0,IF(($C98&lt;F$3)+($C98&gt;F$5),0,IF(1+($D$2&lt;&gt;"")*($C98&lt;=$D$6)+($E$2&lt;&gt;"")*($C98&lt;=$E$6)&gt;=3,'決まりの表'!$B$7,IF($C98&lt;=F$4,'決まりの表'!$B$5,'決まりの表'!$B$6))))</f>
        <v/>
      </c>
      <c r="G98" s="27">
        <f>IF(G$2="",0,IF(($C98&lt;G$3)+($C98&gt;G$5),0,IF(1+($D$2&lt;&gt;"")*($C98&lt;=$D$6)+($E$2&lt;&gt;"")*($C98&lt;=$E$6)+($F$2&lt;&gt;"")*($C98&lt;=$F$6)&gt;=3,'決まりの表'!$B$7,IF($C98&lt;=G$4,'決まりの表'!$B$5,'決まりの表'!$B$6))))</f>
        <v/>
      </c>
      <c r="H98" s="26">
        <f>SUM(D98:G98)</f>
        <v/>
      </c>
      <c r="I98" s="27">
        <f>IF(COUNTIFS('決まりの表'!$B$12:$B$17,MONTH(A98))&gt;0,H96+H97,0)</f>
        <v/>
      </c>
    </row>
    <row r="99">
      <c r="A99" s="23">
        <f>EOMONTH(A98,0)+1</f>
        <v/>
      </c>
      <c r="B99" s="12">
        <f>YEAR(A99)</f>
        <v/>
      </c>
      <c r="C99" s="12">
        <f>YEAR(A99)*12+MONTH(A99)</f>
        <v/>
      </c>
      <c r="D99" s="27">
        <f>IF(D$2="",0,IF(($C99&lt;D$3)+($C99&gt;D$5),0,IF($C99&lt;=D$4,'決まりの表'!$B$5,'決まりの表'!$B$6)))</f>
        <v/>
      </c>
      <c r="E99" s="27">
        <f>IF(E$2="",0,IF(($C99&lt;E$3)+($C99&gt;E$5),0,IF(1+($D$2&lt;&gt;"")*($C99&lt;=$D$6)&gt;=3,'決まりの表'!$B$7,IF($C99&lt;=E$4,'決まりの表'!$B$5,'決まりの表'!$B$6))))</f>
        <v/>
      </c>
      <c r="F99" s="27">
        <f>IF(F$2="",0,IF(($C99&lt;F$3)+($C99&gt;F$5),0,IF(1+($D$2&lt;&gt;"")*($C99&lt;=$D$6)+($E$2&lt;&gt;"")*($C99&lt;=$E$6)&gt;=3,'決まりの表'!$B$7,IF($C99&lt;=F$4,'決まりの表'!$B$5,'決まりの表'!$B$6))))</f>
        <v/>
      </c>
      <c r="G99" s="27">
        <f>IF(G$2="",0,IF(($C99&lt;G$3)+($C99&gt;G$5),0,IF(1+($D$2&lt;&gt;"")*($C99&lt;=$D$6)+($E$2&lt;&gt;"")*($C99&lt;=$E$6)+($F$2&lt;&gt;"")*($C99&lt;=$F$6)&gt;=3,'決まりの表'!$B$7,IF($C99&lt;=G$4,'決まりの表'!$B$5,'決まりの表'!$B$6))))</f>
        <v/>
      </c>
      <c r="H99" s="26">
        <f>SUM(D99:G99)</f>
        <v/>
      </c>
      <c r="I99" s="27">
        <f>IF(COUNTIFS('決まりの表'!$B$12:$B$17,MONTH(A99))&gt;0,H97+H98,0)</f>
        <v/>
      </c>
    </row>
    <row r="100">
      <c r="A100" s="23">
        <f>EOMONTH(A99,0)+1</f>
        <v/>
      </c>
      <c r="B100" s="12">
        <f>YEAR(A100)</f>
        <v/>
      </c>
      <c r="C100" s="12">
        <f>YEAR(A100)*12+MONTH(A100)</f>
        <v/>
      </c>
      <c r="D100" s="27">
        <f>IF(D$2="",0,IF(($C100&lt;D$3)+($C100&gt;D$5),0,IF($C100&lt;=D$4,'決まりの表'!$B$5,'決まりの表'!$B$6)))</f>
        <v/>
      </c>
      <c r="E100" s="27">
        <f>IF(E$2="",0,IF(($C100&lt;E$3)+($C100&gt;E$5),0,IF(1+($D$2&lt;&gt;"")*($C100&lt;=$D$6)&gt;=3,'決まりの表'!$B$7,IF($C100&lt;=E$4,'決まりの表'!$B$5,'決まりの表'!$B$6))))</f>
        <v/>
      </c>
      <c r="F100" s="27">
        <f>IF(F$2="",0,IF(($C100&lt;F$3)+($C100&gt;F$5),0,IF(1+($D$2&lt;&gt;"")*($C100&lt;=$D$6)+($E$2&lt;&gt;"")*($C100&lt;=$E$6)&gt;=3,'決まりの表'!$B$7,IF($C100&lt;=F$4,'決まりの表'!$B$5,'決まりの表'!$B$6))))</f>
        <v/>
      </c>
      <c r="G100" s="27">
        <f>IF(G$2="",0,IF(($C100&lt;G$3)+($C100&gt;G$5),0,IF(1+($D$2&lt;&gt;"")*($C100&lt;=$D$6)+($E$2&lt;&gt;"")*($C100&lt;=$E$6)+($F$2&lt;&gt;"")*($C100&lt;=$F$6)&gt;=3,'決まりの表'!$B$7,IF($C100&lt;=G$4,'決まりの表'!$B$5,'決まりの表'!$B$6))))</f>
        <v/>
      </c>
      <c r="H100" s="26">
        <f>SUM(D100:G100)</f>
        <v/>
      </c>
      <c r="I100" s="27">
        <f>IF(COUNTIFS('決まりの表'!$B$12:$B$17,MONTH(A100))&gt;0,H98+H99,0)</f>
        <v/>
      </c>
    </row>
    <row r="101">
      <c r="A101" s="23">
        <f>EOMONTH(A100,0)+1</f>
        <v/>
      </c>
      <c r="B101" s="12">
        <f>YEAR(A101)</f>
        <v/>
      </c>
      <c r="C101" s="12">
        <f>YEAR(A101)*12+MONTH(A101)</f>
        <v/>
      </c>
      <c r="D101" s="27">
        <f>IF(D$2="",0,IF(($C101&lt;D$3)+($C101&gt;D$5),0,IF($C101&lt;=D$4,'決まりの表'!$B$5,'決まりの表'!$B$6)))</f>
        <v/>
      </c>
      <c r="E101" s="27">
        <f>IF(E$2="",0,IF(($C101&lt;E$3)+($C101&gt;E$5),0,IF(1+($D$2&lt;&gt;"")*($C101&lt;=$D$6)&gt;=3,'決まりの表'!$B$7,IF($C101&lt;=E$4,'決まりの表'!$B$5,'決まりの表'!$B$6))))</f>
        <v/>
      </c>
      <c r="F101" s="27">
        <f>IF(F$2="",0,IF(($C101&lt;F$3)+($C101&gt;F$5),0,IF(1+($D$2&lt;&gt;"")*($C101&lt;=$D$6)+($E$2&lt;&gt;"")*($C101&lt;=$E$6)&gt;=3,'決まりの表'!$B$7,IF($C101&lt;=F$4,'決まりの表'!$B$5,'決まりの表'!$B$6))))</f>
        <v/>
      </c>
      <c r="G101" s="27">
        <f>IF(G$2="",0,IF(($C101&lt;G$3)+($C101&gt;G$5),0,IF(1+($D$2&lt;&gt;"")*($C101&lt;=$D$6)+($E$2&lt;&gt;"")*($C101&lt;=$E$6)+($F$2&lt;&gt;"")*($C101&lt;=$F$6)&gt;=3,'決まりの表'!$B$7,IF($C101&lt;=G$4,'決まりの表'!$B$5,'決まりの表'!$B$6))))</f>
        <v/>
      </c>
      <c r="H101" s="26">
        <f>SUM(D101:G101)</f>
        <v/>
      </c>
      <c r="I101" s="27">
        <f>IF(COUNTIFS('決まりの表'!$B$12:$B$17,MONTH(A101))&gt;0,H99+H100,0)</f>
        <v/>
      </c>
    </row>
    <row r="102">
      <c r="A102" s="23">
        <f>EOMONTH(A101,0)+1</f>
        <v/>
      </c>
      <c r="B102" s="12">
        <f>YEAR(A102)</f>
        <v/>
      </c>
      <c r="C102" s="12">
        <f>YEAR(A102)*12+MONTH(A102)</f>
        <v/>
      </c>
      <c r="D102" s="27">
        <f>IF(D$2="",0,IF(($C102&lt;D$3)+($C102&gt;D$5),0,IF($C102&lt;=D$4,'決まりの表'!$B$5,'決まりの表'!$B$6)))</f>
        <v/>
      </c>
      <c r="E102" s="27">
        <f>IF(E$2="",0,IF(($C102&lt;E$3)+($C102&gt;E$5),0,IF(1+($D$2&lt;&gt;"")*($C102&lt;=$D$6)&gt;=3,'決まりの表'!$B$7,IF($C102&lt;=E$4,'決まりの表'!$B$5,'決まりの表'!$B$6))))</f>
        <v/>
      </c>
      <c r="F102" s="27">
        <f>IF(F$2="",0,IF(($C102&lt;F$3)+($C102&gt;F$5),0,IF(1+($D$2&lt;&gt;"")*($C102&lt;=$D$6)+($E$2&lt;&gt;"")*($C102&lt;=$E$6)&gt;=3,'決まりの表'!$B$7,IF($C102&lt;=F$4,'決まりの表'!$B$5,'決まりの表'!$B$6))))</f>
        <v/>
      </c>
      <c r="G102" s="27">
        <f>IF(G$2="",0,IF(($C102&lt;G$3)+($C102&gt;G$5),0,IF(1+($D$2&lt;&gt;"")*($C102&lt;=$D$6)+($E$2&lt;&gt;"")*($C102&lt;=$E$6)+($F$2&lt;&gt;"")*($C102&lt;=$F$6)&gt;=3,'決まりの表'!$B$7,IF($C102&lt;=G$4,'決まりの表'!$B$5,'決まりの表'!$B$6))))</f>
        <v/>
      </c>
      <c r="H102" s="26">
        <f>SUM(D102:G102)</f>
        <v/>
      </c>
      <c r="I102" s="27">
        <f>IF(COUNTIFS('決まりの表'!$B$12:$B$17,MONTH(A102))&gt;0,H100+H101,0)</f>
        <v/>
      </c>
    </row>
    <row r="103">
      <c r="A103" s="23">
        <f>EOMONTH(A102,0)+1</f>
        <v/>
      </c>
      <c r="B103" s="12">
        <f>YEAR(A103)</f>
        <v/>
      </c>
      <c r="C103" s="12">
        <f>YEAR(A103)*12+MONTH(A103)</f>
        <v/>
      </c>
      <c r="D103" s="27">
        <f>IF(D$2="",0,IF(($C103&lt;D$3)+($C103&gt;D$5),0,IF($C103&lt;=D$4,'決まりの表'!$B$5,'決まりの表'!$B$6)))</f>
        <v/>
      </c>
      <c r="E103" s="27">
        <f>IF(E$2="",0,IF(($C103&lt;E$3)+($C103&gt;E$5),0,IF(1+($D$2&lt;&gt;"")*($C103&lt;=$D$6)&gt;=3,'決まりの表'!$B$7,IF($C103&lt;=E$4,'決まりの表'!$B$5,'決まりの表'!$B$6))))</f>
        <v/>
      </c>
      <c r="F103" s="27">
        <f>IF(F$2="",0,IF(($C103&lt;F$3)+($C103&gt;F$5),0,IF(1+($D$2&lt;&gt;"")*($C103&lt;=$D$6)+($E$2&lt;&gt;"")*($C103&lt;=$E$6)&gt;=3,'決まりの表'!$B$7,IF($C103&lt;=F$4,'決まりの表'!$B$5,'決まりの表'!$B$6))))</f>
        <v/>
      </c>
      <c r="G103" s="27">
        <f>IF(G$2="",0,IF(($C103&lt;G$3)+($C103&gt;G$5),0,IF(1+($D$2&lt;&gt;"")*($C103&lt;=$D$6)+($E$2&lt;&gt;"")*($C103&lt;=$E$6)+($F$2&lt;&gt;"")*($C103&lt;=$F$6)&gt;=3,'決まりの表'!$B$7,IF($C103&lt;=G$4,'決まりの表'!$B$5,'決まりの表'!$B$6))))</f>
        <v/>
      </c>
      <c r="H103" s="26">
        <f>SUM(D103:G103)</f>
        <v/>
      </c>
      <c r="I103" s="27">
        <f>IF(COUNTIFS('決まりの表'!$B$12:$B$17,MONTH(A103))&gt;0,H101+H102,0)</f>
        <v/>
      </c>
    </row>
    <row r="104">
      <c r="A104" s="23">
        <f>EOMONTH(A103,0)+1</f>
        <v/>
      </c>
      <c r="B104" s="12">
        <f>YEAR(A104)</f>
        <v/>
      </c>
      <c r="C104" s="12">
        <f>YEAR(A104)*12+MONTH(A104)</f>
        <v/>
      </c>
      <c r="D104" s="27">
        <f>IF(D$2="",0,IF(($C104&lt;D$3)+($C104&gt;D$5),0,IF($C104&lt;=D$4,'決まりの表'!$B$5,'決まりの表'!$B$6)))</f>
        <v/>
      </c>
      <c r="E104" s="27">
        <f>IF(E$2="",0,IF(($C104&lt;E$3)+($C104&gt;E$5),0,IF(1+($D$2&lt;&gt;"")*($C104&lt;=$D$6)&gt;=3,'決まりの表'!$B$7,IF($C104&lt;=E$4,'決まりの表'!$B$5,'決まりの表'!$B$6))))</f>
        <v/>
      </c>
      <c r="F104" s="27">
        <f>IF(F$2="",0,IF(($C104&lt;F$3)+($C104&gt;F$5),0,IF(1+($D$2&lt;&gt;"")*($C104&lt;=$D$6)+($E$2&lt;&gt;"")*($C104&lt;=$E$6)&gt;=3,'決まりの表'!$B$7,IF($C104&lt;=F$4,'決まりの表'!$B$5,'決まりの表'!$B$6))))</f>
        <v/>
      </c>
      <c r="G104" s="27">
        <f>IF(G$2="",0,IF(($C104&lt;G$3)+($C104&gt;G$5),0,IF(1+($D$2&lt;&gt;"")*($C104&lt;=$D$6)+($E$2&lt;&gt;"")*($C104&lt;=$E$6)+($F$2&lt;&gt;"")*($C104&lt;=$F$6)&gt;=3,'決まりの表'!$B$7,IF($C104&lt;=G$4,'決まりの表'!$B$5,'決まりの表'!$B$6))))</f>
        <v/>
      </c>
      <c r="H104" s="26">
        <f>SUM(D104:G104)</f>
        <v/>
      </c>
      <c r="I104" s="27">
        <f>IF(COUNTIFS('決まりの表'!$B$12:$B$17,MONTH(A104))&gt;0,H102+H103,0)</f>
        <v/>
      </c>
    </row>
    <row r="105">
      <c r="A105" s="23">
        <f>EOMONTH(A104,0)+1</f>
        <v/>
      </c>
      <c r="B105" s="12">
        <f>YEAR(A105)</f>
        <v/>
      </c>
      <c r="C105" s="12">
        <f>YEAR(A105)*12+MONTH(A105)</f>
        <v/>
      </c>
      <c r="D105" s="27">
        <f>IF(D$2="",0,IF(($C105&lt;D$3)+($C105&gt;D$5),0,IF($C105&lt;=D$4,'決まりの表'!$B$5,'決まりの表'!$B$6)))</f>
        <v/>
      </c>
      <c r="E105" s="27">
        <f>IF(E$2="",0,IF(($C105&lt;E$3)+($C105&gt;E$5),0,IF(1+($D$2&lt;&gt;"")*($C105&lt;=$D$6)&gt;=3,'決まりの表'!$B$7,IF($C105&lt;=E$4,'決まりの表'!$B$5,'決まりの表'!$B$6))))</f>
        <v/>
      </c>
      <c r="F105" s="27">
        <f>IF(F$2="",0,IF(($C105&lt;F$3)+($C105&gt;F$5),0,IF(1+($D$2&lt;&gt;"")*($C105&lt;=$D$6)+($E$2&lt;&gt;"")*($C105&lt;=$E$6)&gt;=3,'決まりの表'!$B$7,IF($C105&lt;=F$4,'決まりの表'!$B$5,'決まりの表'!$B$6))))</f>
        <v/>
      </c>
      <c r="G105" s="27">
        <f>IF(G$2="",0,IF(($C105&lt;G$3)+($C105&gt;G$5),0,IF(1+($D$2&lt;&gt;"")*($C105&lt;=$D$6)+($E$2&lt;&gt;"")*($C105&lt;=$E$6)+($F$2&lt;&gt;"")*($C105&lt;=$F$6)&gt;=3,'決まりの表'!$B$7,IF($C105&lt;=G$4,'決まりの表'!$B$5,'決まりの表'!$B$6))))</f>
        <v/>
      </c>
      <c r="H105" s="26">
        <f>SUM(D105:G105)</f>
        <v/>
      </c>
      <c r="I105" s="27">
        <f>IF(COUNTIFS('決まりの表'!$B$12:$B$17,MONTH(A105))&gt;0,H103+H104,0)</f>
        <v/>
      </c>
    </row>
    <row r="106">
      <c r="A106" s="23">
        <f>EOMONTH(A105,0)+1</f>
        <v/>
      </c>
      <c r="B106" s="12">
        <f>YEAR(A106)</f>
        <v/>
      </c>
      <c r="C106" s="12">
        <f>YEAR(A106)*12+MONTH(A106)</f>
        <v/>
      </c>
      <c r="D106" s="27">
        <f>IF(D$2="",0,IF(($C106&lt;D$3)+($C106&gt;D$5),0,IF($C106&lt;=D$4,'決まりの表'!$B$5,'決まりの表'!$B$6)))</f>
        <v/>
      </c>
      <c r="E106" s="27">
        <f>IF(E$2="",0,IF(($C106&lt;E$3)+($C106&gt;E$5),0,IF(1+($D$2&lt;&gt;"")*($C106&lt;=$D$6)&gt;=3,'決まりの表'!$B$7,IF($C106&lt;=E$4,'決まりの表'!$B$5,'決まりの表'!$B$6))))</f>
        <v/>
      </c>
      <c r="F106" s="27">
        <f>IF(F$2="",0,IF(($C106&lt;F$3)+($C106&gt;F$5),0,IF(1+($D$2&lt;&gt;"")*($C106&lt;=$D$6)+($E$2&lt;&gt;"")*($C106&lt;=$E$6)&gt;=3,'決まりの表'!$B$7,IF($C106&lt;=F$4,'決まりの表'!$B$5,'決まりの表'!$B$6))))</f>
        <v/>
      </c>
      <c r="G106" s="27">
        <f>IF(G$2="",0,IF(($C106&lt;G$3)+($C106&gt;G$5),0,IF(1+($D$2&lt;&gt;"")*($C106&lt;=$D$6)+($E$2&lt;&gt;"")*($C106&lt;=$E$6)+($F$2&lt;&gt;"")*($C106&lt;=$F$6)&gt;=3,'決まりの表'!$B$7,IF($C106&lt;=G$4,'決まりの表'!$B$5,'決まりの表'!$B$6))))</f>
        <v/>
      </c>
      <c r="H106" s="26">
        <f>SUM(D106:G106)</f>
        <v/>
      </c>
      <c r="I106" s="27">
        <f>IF(COUNTIFS('決まりの表'!$B$12:$B$17,MONTH(A106))&gt;0,H104+H105,0)</f>
        <v/>
      </c>
    </row>
    <row r="107">
      <c r="A107" s="23">
        <f>EOMONTH(A106,0)+1</f>
        <v/>
      </c>
      <c r="B107" s="12">
        <f>YEAR(A107)</f>
        <v/>
      </c>
      <c r="C107" s="12">
        <f>YEAR(A107)*12+MONTH(A107)</f>
        <v/>
      </c>
      <c r="D107" s="27">
        <f>IF(D$2="",0,IF(($C107&lt;D$3)+($C107&gt;D$5),0,IF($C107&lt;=D$4,'決まりの表'!$B$5,'決まりの表'!$B$6)))</f>
        <v/>
      </c>
      <c r="E107" s="27">
        <f>IF(E$2="",0,IF(($C107&lt;E$3)+($C107&gt;E$5),0,IF(1+($D$2&lt;&gt;"")*($C107&lt;=$D$6)&gt;=3,'決まりの表'!$B$7,IF($C107&lt;=E$4,'決まりの表'!$B$5,'決まりの表'!$B$6))))</f>
        <v/>
      </c>
      <c r="F107" s="27">
        <f>IF(F$2="",0,IF(($C107&lt;F$3)+($C107&gt;F$5),0,IF(1+($D$2&lt;&gt;"")*($C107&lt;=$D$6)+($E$2&lt;&gt;"")*($C107&lt;=$E$6)&gt;=3,'決まりの表'!$B$7,IF($C107&lt;=F$4,'決まりの表'!$B$5,'決まりの表'!$B$6))))</f>
        <v/>
      </c>
      <c r="G107" s="27">
        <f>IF(G$2="",0,IF(($C107&lt;G$3)+($C107&gt;G$5),0,IF(1+($D$2&lt;&gt;"")*($C107&lt;=$D$6)+($E$2&lt;&gt;"")*($C107&lt;=$E$6)+($F$2&lt;&gt;"")*($C107&lt;=$F$6)&gt;=3,'決まりの表'!$B$7,IF($C107&lt;=G$4,'決まりの表'!$B$5,'決まりの表'!$B$6))))</f>
        <v/>
      </c>
      <c r="H107" s="26">
        <f>SUM(D107:G107)</f>
        <v/>
      </c>
      <c r="I107" s="27">
        <f>IF(COUNTIFS('決まりの表'!$B$12:$B$17,MONTH(A107))&gt;0,H105+H106,0)</f>
        <v/>
      </c>
    </row>
    <row r="108">
      <c r="A108" s="23">
        <f>EOMONTH(A107,0)+1</f>
        <v/>
      </c>
      <c r="B108" s="12">
        <f>YEAR(A108)</f>
        <v/>
      </c>
      <c r="C108" s="12">
        <f>YEAR(A108)*12+MONTH(A108)</f>
        <v/>
      </c>
      <c r="D108" s="27">
        <f>IF(D$2="",0,IF(($C108&lt;D$3)+($C108&gt;D$5),0,IF($C108&lt;=D$4,'決まりの表'!$B$5,'決まりの表'!$B$6)))</f>
        <v/>
      </c>
      <c r="E108" s="27">
        <f>IF(E$2="",0,IF(($C108&lt;E$3)+($C108&gt;E$5),0,IF(1+($D$2&lt;&gt;"")*($C108&lt;=$D$6)&gt;=3,'決まりの表'!$B$7,IF($C108&lt;=E$4,'決まりの表'!$B$5,'決まりの表'!$B$6))))</f>
        <v/>
      </c>
      <c r="F108" s="27">
        <f>IF(F$2="",0,IF(($C108&lt;F$3)+($C108&gt;F$5),0,IF(1+($D$2&lt;&gt;"")*($C108&lt;=$D$6)+($E$2&lt;&gt;"")*($C108&lt;=$E$6)&gt;=3,'決まりの表'!$B$7,IF($C108&lt;=F$4,'決まりの表'!$B$5,'決まりの表'!$B$6))))</f>
        <v/>
      </c>
      <c r="G108" s="27">
        <f>IF(G$2="",0,IF(($C108&lt;G$3)+($C108&gt;G$5),0,IF(1+($D$2&lt;&gt;"")*($C108&lt;=$D$6)+($E$2&lt;&gt;"")*($C108&lt;=$E$6)+($F$2&lt;&gt;"")*($C108&lt;=$F$6)&gt;=3,'決まりの表'!$B$7,IF($C108&lt;=G$4,'決まりの表'!$B$5,'決まりの表'!$B$6))))</f>
        <v/>
      </c>
      <c r="H108" s="26">
        <f>SUM(D108:G108)</f>
        <v/>
      </c>
      <c r="I108" s="27">
        <f>IF(COUNTIFS('決まりの表'!$B$12:$B$17,MONTH(A108))&gt;0,H106+H107,0)</f>
        <v/>
      </c>
    </row>
    <row r="109">
      <c r="A109" s="23">
        <f>EOMONTH(A108,0)+1</f>
        <v/>
      </c>
      <c r="B109" s="12">
        <f>YEAR(A109)</f>
        <v/>
      </c>
      <c r="C109" s="12">
        <f>YEAR(A109)*12+MONTH(A109)</f>
        <v/>
      </c>
      <c r="D109" s="27">
        <f>IF(D$2="",0,IF(($C109&lt;D$3)+($C109&gt;D$5),0,IF($C109&lt;=D$4,'決まりの表'!$B$5,'決まりの表'!$B$6)))</f>
        <v/>
      </c>
      <c r="E109" s="27">
        <f>IF(E$2="",0,IF(($C109&lt;E$3)+($C109&gt;E$5),0,IF(1+($D$2&lt;&gt;"")*($C109&lt;=$D$6)&gt;=3,'決まりの表'!$B$7,IF($C109&lt;=E$4,'決まりの表'!$B$5,'決まりの表'!$B$6))))</f>
        <v/>
      </c>
      <c r="F109" s="27">
        <f>IF(F$2="",0,IF(($C109&lt;F$3)+($C109&gt;F$5),0,IF(1+($D$2&lt;&gt;"")*($C109&lt;=$D$6)+($E$2&lt;&gt;"")*($C109&lt;=$E$6)&gt;=3,'決まりの表'!$B$7,IF($C109&lt;=F$4,'決まりの表'!$B$5,'決まりの表'!$B$6))))</f>
        <v/>
      </c>
      <c r="G109" s="27">
        <f>IF(G$2="",0,IF(($C109&lt;G$3)+($C109&gt;G$5),0,IF(1+($D$2&lt;&gt;"")*($C109&lt;=$D$6)+($E$2&lt;&gt;"")*($C109&lt;=$E$6)+($F$2&lt;&gt;"")*($C109&lt;=$F$6)&gt;=3,'決まりの表'!$B$7,IF($C109&lt;=G$4,'決まりの表'!$B$5,'決まりの表'!$B$6))))</f>
        <v/>
      </c>
      <c r="H109" s="26">
        <f>SUM(D109:G109)</f>
        <v/>
      </c>
      <c r="I109" s="27">
        <f>IF(COUNTIFS('決まりの表'!$B$12:$B$17,MONTH(A109))&gt;0,H107+H108,0)</f>
        <v/>
      </c>
    </row>
    <row r="110">
      <c r="A110" s="23">
        <f>EOMONTH(A109,0)+1</f>
        <v/>
      </c>
      <c r="B110" s="12">
        <f>YEAR(A110)</f>
        <v/>
      </c>
      <c r="C110" s="12">
        <f>YEAR(A110)*12+MONTH(A110)</f>
        <v/>
      </c>
      <c r="D110" s="27">
        <f>IF(D$2="",0,IF(($C110&lt;D$3)+($C110&gt;D$5),0,IF($C110&lt;=D$4,'決まりの表'!$B$5,'決まりの表'!$B$6)))</f>
        <v/>
      </c>
      <c r="E110" s="27">
        <f>IF(E$2="",0,IF(($C110&lt;E$3)+($C110&gt;E$5),0,IF(1+($D$2&lt;&gt;"")*($C110&lt;=$D$6)&gt;=3,'決まりの表'!$B$7,IF($C110&lt;=E$4,'決まりの表'!$B$5,'決まりの表'!$B$6))))</f>
        <v/>
      </c>
      <c r="F110" s="27">
        <f>IF(F$2="",0,IF(($C110&lt;F$3)+($C110&gt;F$5),0,IF(1+($D$2&lt;&gt;"")*($C110&lt;=$D$6)+($E$2&lt;&gt;"")*($C110&lt;=$E$6)&gt;=3,'決まりの表'!$B$7,IF($C110&lt;=F$4,'決まりの表'!$B$5,'決まりの表'!$B$6))))</f>
        <v/>
      </c>
      <c r="G110" s="27">
        <f>IF(G$2="",0,IF(($C110&lt;G$3)+($C110&gt;G$5),0,IF(1+($D$2&lt;&gt;"")*($C110&lt;=$D$6)+($E$2&lt;&gt;"")*($C110&lt;=$E$6)+($F$2&lt;&gt;"")*($C110&lt;=$F$6)&gt;=3,'決まりの表'!$B$7,IF($C110&lt;=G$4,'決まりの表'!$B$5,'決まりの表'!$B$6))))</f>
        <v/>
      </c>
      <c r="H110" s="26">
        <f>SUM(D110:G110)</f>
        <v/>
      </c>
      <c r="I110" s="27">
        <f>IF(COUNTIFS('決まりの表'!$B$12:$B$17,MONTH(A110))&gt;0,H108+H109,0)</f>
        <v/>
      </c>
    </row>
    <row r="111">
      <c r="A111" s="23">
        <f>EOMONTH(A110,0)+1</f>
        <v/>
      </c>
      <c r="B111" s="12">
        <f>YEAR(A111)</f>
        <v/>
      </c>
      <c r="C111" s="12">
        <f>YEAR(A111)*12+MONTH(A111)</f>
        <v/>
      </c>
      <c r="D111" s="27">
        <f>IF(D$2="",0,IF(($C111&lt;D$3)+($C111&gt;D$5),0,IF($C111&lt;=D$4,'決まりの表'!$B$5,'決まりの表'!$B$6)))</f>
        <v/>
      </c>
      <c r="E111" s="27">
        <f>IF(E$2="",0,IF(($C111&lt;E$3)+($C111&gt;E$5),0,IF(1+($D$2&lt;&gt;"")*($C111&lt;=$D$6)&gt;=3,'決まりの表'!$B$7,IF($C111&lt;=E$4,'決まりの表'!$B$5,'決まりの表'!$B$6))))</f>
        <v/>
      </c>
      <c r="F111" s="27">
        <f>IF(F$2="",0,IF(($C111&lt;F$3)+($C111&gt;F$5),0,IF(1+($D$2&lt;&gt;"")*($C111&lt;=$D$6)+($E$2&lt;&gt;"")*($C111&lt;=$E$6)&gt;=3,'決まりの表'!$B$7,IF($C111&lt;=F$4,'決まりの表'!$B$5,'決まりの表'!$B$6))))</f>
        <v/>
      </c>
      <c r="G111" s="27">
        <f>IF(G$2="",0,IF(($C111&lt;G$3)+($C111&gt;G$5),0,IF(1+($D$2&lt;&gt;"")*($C111&lt;=$D$6)+($E$2&lt;&gt;"")*($C111&lt;=$E$6)+($F$2&lt;&gt;"")*($C111&lt;=$F$6)&gt;=3,'決まりの表'!$B$7,IF($C111&lt;=G$4,'決まりの表'!$B$5,'決まりの表'!$B$6))))</f>
        <v/>
      </c>
      <c r="H111" s="26">
        <f>SUM(D111:G111)</f>
        <v/>
      </c>
      <c r="I111" s="27">
        <f>IF(COUNTIFS('決まりの表'!$B$12:$B$17,MONTH(A111))&gt;0,H109+H110,0)</f>
        <v/>
      </c>
    </row>
    <row r="112">
      <c r="A112" s="23">
        <f>EOMONTH(A111,0)+1</f>
        <v/>
      </c>
      <c r="B112" s="12">
        <f>YEAR(A112)</f>
        <v/>
      </c>
      <c r="C112" s="12">
        <f>YEAR(A112)*12+MONTH(A112)</f>
        <v/>
      </c>
      <c r="D112" s="27">
        <f>IF(D$2="",0,IF(($C112&lt;D$3)+($C112&gt;D$5),0,IF($C112&lt;=D$4,'決まりの表'!$B$5,'決まりの表'!$B$6)))</f>
        <v/>
      </c>
      <c r="E112" s="27">
        <f>IF(E$2="",0,IF(($C112&lt;E$3)+($C112&gt;E$5),0,IF(1+($D$2&lt;&gt;"")*($C112&lt;=$D$6)&gt;=3,'決まりの表'!$B$7,IF($C112&lt;=E$4,'決まりの表'!$B$5,'決まりの表'!$B$6))))</f>
        <v/>
      </c>
      <c r="F112" s="27">
        <f>IF(F$2="",0,IF(($C112&lt;F$3)+($C112&gt;F$5),0,IF(1+($D$2&lt;&gt;"")*($C112&lt;=$D$6)+($E$2&lt;&gt;"")*($C112&lt;=$E$6)&gt;=3,'決まりの表'!$B$7,IF($C112&lt;=F$4,'決まりの表'!$B$5,'決まりの表'!$B$6))))</f>
        <v/>
      </c>
      <c r="G112" s="27">
        <f>IF(G$2="",0,IF(($C112&lt;G$3)+($C112&gt;G$5),0,IF(1+($D$2&lt;&gt;"")*($C112&lt;=$D$6)+($E$2&lt;&gt;"")*($C112&lt;=$E$6)+($F$2&lt;&gt;"")*($C112&lt;=$F$6)&gt;=3,'決まりの表'!$B$7,IF($C112&lt;=G$4,'決まりの表'!$B$5,'決まりの表'!$B$6))))</f>
        <v/>
      </c>
      <c r="H112" s="26">
        <f>SUM(D112:G112)</f>
        <v/>
      </c>
      <c r="I112" s="27">
        <f>IF(COUNTIFS('決まりの表'!$B$12:$B$17,MONTH(A112))&gt;0,H110+H111,0)</f>
        <v/>
      </c>
    </row>
    <row r="113">
      <c r="A113" s="23">
        <f>EOMONTH(A112,0)+1</f>
        <v/>
      </c>
      <c r="B113" s="12">
        <f>YEAR(A113)</f>
        <v/>
      </c>
      <c r="C113" s="12">
        <f>YEAR(A113)*12+MONTH(A113)</f>
        <v/>
      </c>
      <c r="D113" s="27">
        <f>IF(D$2="",0,IF(($C113&lt;D$3)+($C113&gt;D$5),0,IF($C113&lt;=D$4,'決まりの表'!$B$5,'決まりの表'!$B$6)))</f>
        <v/>
      </c>
      <c r="E113" s="27">
        <f>IF(E$2="",0,IF(($C113&lt;E$3)+($C113&gt;E$5),0,IF(1+($D$2&lt;&gt;"")*($C113&lt;=$D$6)&gt;=3,'決まりの表'!$B$7,IF($C113&lt;=E$4,'決まりの表'!$B$5,'決まりの表'!$B$6))))</f>
        <v/>
      </c>
      <c r="F113" s="27">
        <f>IF(F$2="",0,IF(($C113&lt;F$3)+($C113&gt;F$5),0,IF(1+($D$2&lt;&gt;"")*($C113&lt;=$D$6)+($E$2&lt;&gt;"")*($C113&lt;=$E$6)&gt;=3,'決まりの表'!$B$7,IF($C113&lt;=F$4,'決まりの表'!$B$5,'決まりの表'!$B$6))))</f>
        <v/>
      </c>
      <c r="G113" s="27">
        <f>IF(G$2="",0,IF(($C113&lt;G$3)+($C113&gt;G$5),0,IF(1+($D$2&lt;&gt;"")*($C113&lt;=$D$6)+($E$2&lt;&gt;"")*($C113&lt;=$E$6)+($F$2&lt;&gt;"")*($C113&lt;=$F$6)&gt;=3,'決まりの表'!$B$7,IF($C113&lt;=G$4,'決まりの表'!$B$5,'決まりの表'!$B$6))))</f>
        <v/>
      </c>
      <c r="H113" s="26">
        <f>SUM(D113:G113)</f>
        <v/>
      </c>
      <c r="I113" s="27">
        <f>IF(COUNTIFS('決まりの表'!$B$12:$B$17,MONTH(A113))&gt;0,H111+H112,0)</f>
        <v/>
      </c>
    </row>
    <row r="114">
      <c r="A114" s="23">
        <f>EOMONTH(A113,0)+1</f>
        <v/>
      </c>
      <c r="B114" s="12">
        <f>YEAR(A114)</f>
        <v/>
      </c>
      <c r="C114" s="12">
        <f>YEAR(A114)*12+MONTH(A114)</f>
        <v/>
      </c>
      <c r="D114" s="27">
        <f>IF(D$2="",0,IF(($C114&lt;D$3)+($C114&gt;D$5),0,IF($C114&lt;=D$4,'決まりの表'!$B$5,'決まりの表'!$B$6)))</f>
        <v/>
      </c>
      <c r="E114" s="27">
        <f>IF(E$2="",0,IF(($C114&lt;E$3)+($C114&gt;E$5),0,IF(1+($D$2&lt;&gt;"")*($C114&lt;=$D$6)&gt;=3,'決まりの表'!$B$7,IF($C114&lt;=E$4,'決まりの表'!$B$5,'決まりの表'!$B$6))))</f>
        <v/>
      </c>
      <c r="F114" s="27">
        <f>IF(F$2="",0,IF(($C114&lt;F$3)+($C114&gt;F$5),0,IF(1+($D$2&lt;&gt;"")*($C114&lt;=$D$6)+($E$2&lt;&gt;"")*($C114&lt;=$E$6)&gt;=3,'決まりの表'!$B$7,IF($C114&lt;=F$4,'決まりの表'!$B$5,'決まりの表'!$B$6))))</f>
        <v/>
      </c>
      <c r="G114" s="27">
        <f>IF(G$2="",0,IF(($C114&lt;G$3)+($C114&gt;G$5),0,IF(1+($D$2&lt;&gt;"")*($C114&lt;=$D$6)+($E$2&lt;&gt;"")*($C114&lt;=$E$6)+($F$2&lt;&gt;"")*($C114&lt;=$F$6)&gt;=3,'決まりの表'!$B$7,IF($C114&lt;=G$4,'決まりの表'!$B$5,'決まりの表'!$B$6))))</f>
        <v/>
      </c>
      <c r="H114" s="26">
        <f>SUM(D114:G114)</f>
        <v/>
      </c>
      <c r="I114" s="27">
        <f>IF(COUNTIFS('決まりの表'!$B$12:$B$17,MONTH(A114))&gt;0,H112+H113,0)</f>
        <v/>
      </c>
    </row>
    <row r="115">
      <c r="A115" s="23">
        <f>EOMONTH(A114,0)+1</f>
        <v/>
      </c>
      <c r="B115" s="12">
        <f>YEAR(A115)</f>
        <v/>
      </c>
      <c r="C115" s="12">
        <f>YEAR(A115)*12+MONTH(A115)</f>
        <v/>
      </c>
      <c r="D115" s="27">
        <f>IF(D$2="",0,IF(($C115&lt;D$3)+($C115&gt;D$5),0,IF($C115&lt;=D$4,'決まりの表'!$B$5,'決まりの表'!$B$6)))</f>
        <v/>
      </c>
      <c r="E115" s="27">
        <f>IF(E$2="",0,IF(($C115&lt;E$3)+($C115&gt;E$5),0,IF(1+($D$2&lt;&gt;"")*($C115&lt;=$D$6)&gt;=3,'決まりの表'!$B$7,IF($C115&lt;=E$4,'決まりの表'!$B$5,'決まりの表'!$B$6))))</f>
        <v/>
      </c>
      <c r="F115" s="27">
        <f>IF(F$2="",0,IF(($C115&lt;F$3)+($C115&gt;F$5),0,IF(1+($D$2&lt;&gt;"")*($C115&lt;=$D$6)+($E$2&lt;&gt;"")*($C115&lt;=$E$6)&gt;=3,'決まりの表'!$B$7,IF($C115&lt;=F$4,'決まりの表'!$B$5,'決まりの表'!$B$6))))</f>
        <v/>
      </c>
      <c r="G115" s="27">
        <f>IF(G$2="",0,IF(($C115&lt;G$3)+($C115&gt;G$5),0,IF(1+($D$2&lt;&gt;"")*($C115&lt;=$D$6)+($E$2&lt;&gt;"")*($C115&lt;=$E$6)+($F$2&lt;&gt;"")*($C115&lt;=$F$6)&gt;=3,'決まりの表'!$B$7,IF($C115&lt;=G$4,'決まりの表'!$B$5,'決まりの表'!$B$6))))</f>
        <v/>
      </c>
      <c r="H115" s="26">
        <f>SUM(D115:G115)</f>
        <v/>
      </c>
      <c r="I115" s="27">
        <f>IF(COUNTIFS('決まりの表'!$B$12:$B$17,MONTH(A115))&gt;0,H113+H114,0)</f>
        <v/>
      </c>
    </row>
    <row r="116">
      <c r="A116" s="23">
        <f>EOMONTH(A115,0)+1</f>
        <v/>
      </c>
      <c r="B116" s="12">
        <f>YEAR(A116)</f>
        <v/>
      </c>
      <c r="C116" s="12">
        <f>YEAR(A116)*12+MONTH(A116)</f>
        <v/>
      </c>
      <c r="D116" s="27">
        <f>IF(D$2="",0,IF(($C116&lt;D$3)+($C116&gt;D$5),0,IF($C116&lt;=D$4,'決まりの表'!$B$5,'決まりの表'!$B$6)))</f>
        <v/>
      </c>
      <c r="E116" s="27">
        <f>IF(E$2="",0,IF(($C116&lt;E$3)+($C116&gt;E$5),0,IF(1+($D$2&lt;&gt;"")*($C116&lt;=$D$6)&gt;=3,'決まりの表'!$B$7,IF($C116&lt;=E$4,'決まりの表'!$B$5,'決まりの表'!$B$6))))</f>
        <v/>
      </c>
      <c r="F116" s="27">
        <f>IF(F$2="",0,IF(($C116&lt;F$3)+($C116&gt;F$5),0,IF(1+($D$2&lt;&gt;"")*($C116&lt;=$D$6)+($E$2&lt;&gt;"")*($C116&lt;=$E$6)&gt;=3,'決まりの表'!$B$7,IF($C116&lt;=F$4,'決まりの表'!$B$5,'決まりの表'!$B$6))))</f>
        <v/>
      </c>
      <c r="G116" s="27">
        <f>IF(G$2="",0,IF(($C116&lt;G$3)+($C116&gt;G$5),0,IF(1+($D$2&lt;&gt;"")*($C116&lt;=$D$6)+($E$2&lt;&gt;"")*($C116&lt;=$E$6)+($F$2&lt;&gt;"")*($C116&lt;=$F$6)&gt;=3,'決まりの表'!$B$7,IF($C116&lt;=G$4,'決まりの表'!$B$5,'決まりの表'!$B$6))))</f>
        <v/>
      </c>
      <c r="H116" s="26">
        <f>SUM(D116:G116)</f>
        <v/>
      </c>
      <c r="I116" s="27">
        <f>IF(COUNTIFS('決まりの表'!$B$12:$B$17,MONTH(A116))&gt;0,H114+H115,0)</f>
        <v/>
      </c>
    </row>
    <row r="117">
      <c r="A117" s="23">
        <f>EOMONTH(A116,0)+1</f>
        <v/>
      </c>
      <c r="B117" s="12">
        <f>YEAR(A117)</f>
        <v/>
      </c>
      <c r="C117" s="12">
        <f>YEAR(A117)*12+MONTH(A117)</f>
        <v/>
      </c>
      <c r="D117" s="27">
        <f>IF(D$2="",0,IF(($C117&lt;D$3)+($C117&gt;D$5),0,IF($C117&lt;=D$4,'決まりの表'!$B$5,'決まりの表'!$B$6)))</f>
        <v/>
      </c>
      <c r="E117" s="27">
        <f>IF(E$2="",0,IF(($C117&lt;E$3)+($C117&gt;E$5),0,IF(1+($D$2&lt;&gt;"")*($C117&lt;=$D$6)&gt;=3,'決まりの表'!$B$7,IF($C117&lt;=E$4,'決まりの表'!$B$5,'決まりの表'!$B$6))))</f>
        <v/>
      </c>
      <c r="F117" s="27">
        <f>IF(F$2="",0,IF(($C117&lt;F$3)+($C117&gt;F$5),0,IF(1+($D$2&lt;&gt;"")*($C117&lt;=$D$6)+($E$2&lt;&gt;"")*($C117&lt;=$E$6)&gt;=3,'決まりの表'!$B$7,IF($C117&lt;=F$4,'決まりの表'!$B$5,'決まりの表'!$B$6))))</f>
        <v/>
      </c>
      <c r="G117" s="27">
        <f>IF(G$2="",0,IF(($C117&lt;G$3)+($C117&gt;G$5),0,IF(1+($D$2&lt;&gt;"")*($C117&lt;=$D$6)+($E$2&lt;&gt;"")*($C117&lt;=$E$6)+($F$2&lt;&gt;"")*($C117&lt;=$F$6)&gt;=3,'決まりの表'!$B$7,IF($C117&lt;=G$4,'決まりの表'!$B$5,'決まりの表'!$B$6))))</f>
        <v/>
      </c>
      <c r="H117" s="26">
        <f>SUM(D117:G117)</f>
        <v/>
      </c>
      <c r="I117" s="27">
        <f>IF(COUNTIFS('決まりの表'!$B$12:$B$17,MONTH(A117))&gt;0,H115+H116,0)</f>
        <v/>
      </c>
    </row>
    <row r="118">
      <c r="A118" s="23">
        <f>EOMONTH(A117,0)+1</f>
        <v/>
      </c>
      <c r="B118" s="12">
        <f>YEAR(A118)</f>
        <v/>
      </c>
      <c r="C118" s="12">
        <f>YEAR(A118)*12+MONTH(A118)</f>
        <v/>
      </c>
      <c r="D118" s="27">
        <f>IF(D$2="",0,IF(($C118&lt;D$3)+($C118&gt;D$5),0,IF($C118&lt;=D$4,'決まりの表'!$B$5,'決まりの表'!$B$6)))</f>
        <v/>
      </c>
      <c r="E118" s="27">
        <f>IF(E$2="",0,IF(($C118&lt;E$3)+($C118&gt;E$5),0,IF(1+($D$2&lt;&gt;"")*($C118&lt;=$D$6)&gt;=3,'決まりの表'!$B$7,IF($C118&lt;=E$4,'決まりの表'!$B$5,'決まりの表'!$B$6))))</f>
        <v/>
      </c>
      <c r="F118" s="27">
        <f>IF(F$2="",0,IF(($C118&lt;F$3)+($C118&gt;F$5),0,IF(1+($D$2&lt;&gt;"")*($C118&lt;=$D$6)+($E$2&lt;&gt;"")*($C118&lt;=$E$6)&gt;=3,'決まりの表'!$B$7,IF($C118&lt;=F$4,'決まりの表'!$B$5,'決まりの表'!$B$6))))</f>
        <v/>
      </c>
      <c r="G118" s="27">
        <f>IF(G$2="",0,IF(($C118&lt;G$3)+($C118&gt;G$5),0,IF(1+($D$2&lt;&gt;"")*($C118&lt;=$D$6)+($E$2&lt;&gt;"")*($C118&lt;=$E$6)+($F$2&lt;&gt;"")*($C118&lt;=$F$6)&gt;=3,'決まりの表'!$B$7,IF($C118&lt;=G$4,'決まりの表'!$B$5,'決まりの表'!$B$6))))</f>
        <v/>
      </c>
      <c r="H118" s="26">
        <f>SUM(D118:G118)</f>
        <v/>
      </c>
      <c r="I118" s="27">
        <f>IF(COUNTIFS('決まりの表'!$B$12:$B$17,MONTH(A118))&gt;0,H116+H117,0)</f>
        <v/>
      </c>
    </row>
    <row r="119">
      <c r="A119" s="23">
        <f>EOMONTH(A118,0)+1</f>
        <v/>
      </c>
      <c r="B119" s="12">
        <f>YEAR(A119)</f>
        <v/>
      </c>
      <c r="C119" s="12">
        <f>YEAR(A119)*12+MONTH(A119)</f>
        <v/>
      </c>
      <c r="D119" s="27">
        <f>IF(D$2="",0,IF(($C119&lt;D$3)+($C119&gt;D$5),0,IF($C119&lt;=D$4,'決まりの表'!$B$5,'決まりの表'!$B$6)))</f>
        <v/>
      </c>
      <c r="E119" s="27">
        <f>IF(E$2="",0,IF(($C119&lt;E$3)+($C119&gt;E$5),0,IF(1+($D$2&lt;&gt;"")*($C119&lt;=$D$6)&gt;=3,'決まりの表'!$B$7,IF($C119&lt;=E$4,'決まりの表'!$B$5,'決まりの表'!$B$6))))</f>
        <v/>
      </c>
      <c r="F119" s="27">
        <f>IF(F$2="",0,IF(($C119&lt;F$3)+($C119&gt;F$5),0,IF(1+($D$2&lt;&gt;"")*($C119&lt;=$D$6)+($E$2&lt;&gt;"")*($C119&lt;=$E$6)&gt;=3,'決まりの表'!$B$7,IF($C119&lt;=F$4,'決まりの表'!$B$5,'決まりの表'!$B$6))))</f>
        <v/>
      </c>
      <c r="G119" s="27">
        <f>IF(G$2="",0,IF(($C119&lt;G$3)+($C119&gt;G$5),0,IF(1+($D$2&lt;&gt;"")*($C119&lt;=$D$6)+($E$2&lt;&gt;"")*($C119&lt;=$E$6)+($F$2&lt;&gt;"")*($C119&lt;=$F$6)&gt;=3,'決まりの表'!$B$7,IF($C119&lt;=G$4,'決まりの表'!$B$5,'決まりの表'!$B$6))))</f>
        <v/>
      </c>
      <c r="H119" s="26">
        <f>SUM(D119:G119)</f>
        <v/>
      </c>
      <c r="I119" s="27">
        <f>IF(COUNTIFS('決まりの表'!$B$12:$B$17,MONTH(A119))&gt;0,H117+H118,0)</f>
        <v/>
      </c>
    </row>
    <row r="120">
      <c r="A120" s="23">
        <f>EOMONTH(A119,0)+1</f>
        <v/>
      </c>
      <c r="B120" s="12">
        <f>YEAR(A120)</f>
        <v/>
      </c>
      <c r="C120" s="12">
        <f>YEAR(A120)*12+MONTH(A120)</f>
        <v/>
      </c>
      <c r="D120" s="27">
        <f>IF(D$2="",0,IF(($C120&lt;D$3)+($C120&gt;D$5),0,IF($C120&lt;=D$4,'決まりの表'!$B$5,'決まりの表'!$B$6)))</f>
        <v/>
      </c>
      <c r="E120" s="27">
        <f>IF(E$2="",0,IF(($C120&lt;E$3)+($C120&gt;E$5),0,IF(1+($D$2&lt;&gt;"")*($C120&lt;=$D$6)&gt;=3,'決まりの表'!$B$7,IF($C120&lt;=E$4,'決まりの表'!$B$5,'決まりの表'!$B$6))))</f>
        <v/>
      </c>
      <c r="F120" s="27">
        <f>IF(F$2="",0,IF(($C120&lt;F$3)+($C120&gt;F$5),0,IF(1+($D$2&lt;&gt;"")*($C120&lt;=$D$6)+($E$2&lt;&gt;"")*($C120&lt;=$E$6)&gt;=3,'決まりの表'!$B$7,IF($C120&lt;=F$4,'決まりの表'!$B$5,'決まりの表'!$B$6))))</f>
        <v/>
      </c>
      <c r="G120" s="27">
        <f>IF(G$2="",0,IF(($C120&lt;G$3)+($C120&gt;G$5),0,IF(1+($D$2&lt;&gt;"")*($C120&lt;=$D$6)+($E$2&lt;&gt;"")*($C120&lt;=$E$6)+($F$2&lt;&gt;"")*($C120&lt;=$F$6)&gt;=3,'決まりの表'!$B$7,IF($C120&lt;=G$4,'決まりの表'!$B$5,'決まりの表'!$B$6))))</f>
        <v/>
      </c>
      <c r="H120" s="26">
        <f>SUM(D120:G120)</f>
        <v/>
      </c>
      <c r="I120" s="27">
        <f>IF(COUNTIFS('決まりの表'!$B$12:$B$17,MONTH(A120))&gt;0,H118+H119,0)</f>
        <v/>
      </c>
    </row>
    <row r="121">
      <c r="A121" s="23">
        <f>EOMONTH(A120,0)+1</f>
        <v/>
      </c>
      <c r="B121" s="12">
        <f>YEAR(A121)</f>
        <v/>
      </c>
      <c r="C121" s="12">
        <f>YEAR(A121)*12+MONTH(A121)</f>
        <v/>
      </c>
      <c r="D121" s="27">
        <f>IF(D$2="",0,IF(($C121&lt;D$3)+($C121&gt;D$5),0,IF($C121&lt;=D$4,'決まりの表'!$B$5,'決まりの表'!$B$6)))</f>
        <v/>
      </c>
      <c r="E121" s="27">
        <f>IF(E$2="",0,IF(($C121&lt;E$3)+($C121&gt;E$5),0,IF(1+($D$2&lt;&gt;"")*($C121&lt;=$D$6)&gt;=3,'決まりの表'!$B$7,IF($C121&lt;=E$4,'決まりの表'!$B$5,'決まりの表'!$B$6))))</f>
        <v/>
      </c>
      <c r="F121" s="27">
        <f>IF(F$2="",0,IF(($C121&lt;F$3)+($C121&gt;F$5),0,IF(1+($D$2&lt;&gt;"")*($C121&lt;=$D$6)+($E$2&lt;&gt;"")*($C121&lt;=$E$6)&gt;=3,'決まりの表'!$B$7,IF($C121&lt;=F$4,'決まりの表'!$B$5,'決まりの表'!$B$6))))</f>
        <v/>
      </c>
      <c r="G121" s="27">
        <f>IF(G$2="",0,IF(($C121&lt;G$3)+($C121&gt;G$5),0,IF(1+($D$2&lt;&gt;"")*($C121&lt;=$D$6)+($E$2&lt;&gt;"")*($C121&lt;=$E$6)+($F$2&lt;&gt;"")*($C121&lt;=$F$6)&gt;=3,'決まりの表'!$B$7,IF($C121&lt;=G$4,'決まりの表'!$B$5,'決まりの表'!$B$6))))</f>
        <v/>
      </c>
      <c r="H121" s="26">
        <f>SUM(D121:G121)</f>
        <v/>
      </c>
      <c r="I121" s="27">
        <f>IF(COUNTIFS('決まりの表'!$B$12:$B$17,MONTH(A121))&gt;0,H119+H120,0)</f>
        <v/>
      </c>
    </row>
    <row r="122">
      <c r="A122" s="23">
        <f>EOMONTH(A121,0)+1</f>
        <v/>
      </c>
      <c r="B122" s="12">
        <f>YEAR(A122)</f>
        <v/>
      </c>
      <c r="C122" s="12">
        <f>YEAR(A122)*12+MONTH(A122)</f>
        <v/>
      </c>
      <c r="D122" s="27">
        <f>IF(D$2="",0,IF(($C122&lt;D$3)+($C122&gt;D$5),0,IF($C122&lt;=D$4,'決まりの表'!$B$5,'決まりの表'!$B$6)))</f>
        <v/>
      </c>
      <c r="E122" s="27">
        <f>IF(E$2="",0,IF(($C122&lt;E$3)+($C122&gt;E$5),0,IF(1+($D$2&lt;&gt;"")*($C122&lt;=$D$6)&gt;=3,'決まりの表'!$B$7,IF($C122&lt;=E$4,'決まりの表'!$B$5,'決まりの表'!$B$6))))</f>
        <v/>
      </c>
      <c r="F122" s="27">
        <f>IF(F$2="",0,IF(($C122&lt;F$3)+($C122&gt;F$5),0,IF(1+($D$2&lt;&gt;"")*($C122&lt;=$D$6)+($E$2&lt;&gt;"")*($C122&lt;=$E$6)&gt;=3,'決まりの表'!$B$7,IF($C122&lt;=F$4,'決まりの表'!$B$5,'決まりの表'!$B$6))))</f>
        <v/>
      </c>
      <c r="G122" s="27">
        <f>IF(G$2="",0,IF(($C122&lt;G$3)+($C122&gt;G$5),0,IF(1+($D$2&lt;&gt;"")*($C122&lt;=$D$6)+($E$2&lt;&gt;"")*($C122&lt;=$E$6)+($F$2&lt;&gt;"")*($C122&lt;=$F$6)&gt;=3,'決まりの表'!$B$7,IF($C122&lt;=G$4,'決まりの表'!$B$5,'決まりの表'!$B$6))))</f>
        <v/>
      </c>
      <c r="H122" s="26">
        <f>SUM(D122:G122)</f>
        <v/>
      </c>
      <c r="I122" s="27">
        <f>IF(COUNTIFS('決まりの表'!$B$12:$B$17,MONTH(A122))&gt;0,H120+H121,0)</f>
        <v/>
      </c>
    </row>
    <row r="123">
      <c r="A123" s="23">
        <f>EOMONTH(A122,0)+1</f>
        <v/>
      </c>
      <c r="B123" s="12">
        <f>YEAR(A123)</f>
        <v/>
      </c>
      <c r="C123" s="12">
        <f>YEAR(A123)*12+MONTH(A123)</f>
        <v/>
      </c>
      <c r="D123" s="27">
        <f>IF(D$2="",0,IF(($C123&lt;D$3)+($C123&gt;D$5),0,IF($C123&lt;=D$4,'決まりの表'!$B$5,'決まりの表'!$B$6)))</f>
        <v/>
      </c>
      <c r="E123" s="27">
        <f>IF(E$2="",0,IF(($C123&lt;E$3)+($C123&gt;E$5),0,IF(1+($D$2&lt;&gt;"")*($C123&lt;=$D$6)&gt;=3,'決まりの表'!$B$7,IF($C123&lt;=E$4,'決まりの表'!$B$5,'決まりの表'!$B$6))))</f>
        <v/>
      </c>
      <c r="F123" s="27">
        <f>IF(F$2="",0,IF(($C123&lt;F$3)+($C123&gt;F$5),0,IF(1+($D$2&lt;&gt;"")*($C123&lt;=$D$6)+($E$2&lt;&gt;"")*($C123&lt;=$E$6)&gt;=3,'決まりの表'!$B$7,IF($C123&lt;=F$4,'決まりの表'!$B$5,'決まりの表'!$B$6))))</f>
        <v/>
      </c>
      <c r="G123" s="27">
        <f>IF(G$2="",0,IF(($C123&lt;G$3)+($C123&gt;G$5),0,IF(1+($D$2&lt;&gt;"")*($C123&lt;=$D$6)+($E$2&lt;&gt;"")*($C123&lt;=$E$6)+($F$2&lt;&gt;"")*($C123&lt;=$F$6)&gt;=3,'決まりの表'!$B$7,IF($C123&lt;=G$4,'決まりの表'!$B$5,'決まりの表'!$B$6))))</f>
        <v/>
      </c>
      <c r="H123" s="26">
        <f>SUM(D123:G123)</f>
        <v/>
      </c>
      <c r="I123" s="27">
        <f>IF(COUNTIFS('決まりの表'!$B$12:$B$17,MONTH(A123))&gt;0,H121+H122,0)</f>
        <v/>
      </c>
    </row>
    <row r="124">
      <c r="A124" s="23">
        <f>EOMONTH(A123,0)+1</f>
        <v/>
      </c>
      <c r="B124" s="12">
        <f>YEAR(A124)</f>
        <v/>
      </c>
      <c r="C124" s="12">
        <f>YEAR(A124)*12+MONTH(A124)</f>
        <v/>
      </c>
      <c r="D124" s="27">
        <f>IF(D$2="",0,IF(($C124&lt;D$3)+($C124&gt;D$5),0,IF($C124&lt;=D$4,'決まりの表'!$B$5,'決まりの表'!$B$6)))</f>
        <v/>
      </c>
      <c r="E124" s="27">
        <f>IF(E$2="",0,IF(($C124&lt;E$3)+($C124&gt;E$5),0,IF(1+($D$2&lt;&gt;"")*($C124&lt;=$D$6)&gt;=3,'決まりの表'!$B$7,IF($C124&lt;=E$4,'決まりの表'!$B$5,'決まりの表'!$B$6))))</f>
        <v/>
      </c>
      <c r="F124" s="27">
        <f>IF(F$2="",0,IF(($C124&lt;F$3)+($C124&gt;F$5),0,IF(1+($D$2&lt;&gt;"")*($C124&lt;=$D$6)+($E$2&lt;&gt;"")*($C124&lt;=$E$6)&gt;=3,'決まりの表'!$B$7,IF($C124&lt;=F$4,'決まりの表'!$B$5,'決まりの表'!$B$6))))</f>
        <v/>
      </c>
      <c r="G124" s="27">
        <f>IF(G$2="",0,IF(($C124&lt;G$3)+($C124&gt;G$5),0,IF(1+($D$2&lt;&gt;"")*($C124&lt;=$D$6)+($E$2&lt;&gt;"")*($C124&lt;=$E$6)+($F$2&lt;&gt;"")*($C124&lt;=$F$6)&gt;=3,'決まりの表'!$B$7,IF($C124&lt;=G$4,'決まりの表'!$B$5,'決まりの表'!$B$6))))</f>
        <v/>
      </c>
      <c r="H124" s="26">
        <f>SUM(D124:G124)</f>
        <v/>
      </c>
      <c r="I124" s="27">
        <f>IF(COUNTIFS('決まりの表'!$B$12:$B$17,MONTH(A124))&gt;0,H122+H123,0)</f>
        <v/>
      </c>
    </row>
    <row r="125">
      <c r="A125" s="23">
        <f>EOMONTH(A124,0)+1</f>
        <v/>
      </c>
      <c r="B125" s="12">
        <f>YEAR(A125)</f>
        <v/>
      </c>
      <c r="C125" s="12">
        <f>YEAR(A125)*12+MONTH(A125)</f>
        <v/>
      </c>
      <c r="D125" s="27">
        <f>IF(D$2="",0,IF(($C125&lt;D$3)+($C125&gt;D$5),0,IF($C125&lt;=D$4,'決まりの表'!$B$5,'決まりの表'!$B$6)))</f>
        <v/>
      </c>
      <c r="E125" s="27">
        <f>IF(E$2="",0,IF(($C125&lt;E$3)+($C125&gt;E$5),0,IF(1+($D$2&lt;&gt;"")*($C125&lt;=$D$6)&gt;=3,'決まりの表'!$B$7,IF($C125&lt;=E$4,'決まりの表'!$B$5,'決まりの表'!$B$6))))</f>
        <v/>
      </c>
      <c r="F125" s="27">
        <f>IF(F$2="",0,IF(($C125&lt;F$3)+($C125&gt;F$5),0,IF(1+($D$2&lt;&gt;"")*($C125&lt;=$D$6)+($E$2&lt;&gt;"")*($C125&lt;=$E$6)&gt;=3,'決まりの表'!$B$7,IF($C125&lt;=F$4,'決まりの表'!$B$5,'決まりの表'!$B$6))))</f>
        <v/>
      </c>
      <c r="G125" s="27">
        <f>IF(G$2="",0,IF(($C125&lt;G$3)+($C125&gt;G$5),0,IF(1+($D$2&lt;&gt;"")*($C125&lt;=$D$6)+($E$2&lt;&gt;"")*($C125&lt;=$E$6)+($F$2&lt;&gt;"")*($C125&lt;=$F$6)&gt;=3,'決まりの表'!$B$7,IF($C125&lt;=G$4,'決まりの表'!$B$5,'決まりの表'!$B$6))))</f>
        <v/>
      </c>
      <c r="H125" s="26">
        <f>SUM(D125:G125)</f>
        <v/>
      </c>
      <c r="I125" s="27">
        <f>IF(COUNTIFS('決まりの表'!$B$12:$B$17,MONTH(A125))&gt;0,H123+H124,0)</f>
        <v/>
      </c>
    </row>
    <row r="126">
      <c r="A126" s="23">
        <f>EOMONTH(A125,0)+1</f>
        <v/>
      </c>
      <c r="B126" s="12">
        <f>YEAR(A126)</f>
        <v/>
      </c>
      <c r="C126" s="12">
        <f>YEAR(A126)*12+MONTH(A126)</f>
        <v/>
      </c>
      <c r="D126" s="27">
        <f>IF(D$2="",0,IF(($C126&lt;D$3)+($C126&gt;D$5),0,IF($C126&lt;=D$4,'決まりの表'!$B$5,'決まりの表'!$B$6)))</f>
        <v/>
      </c>
      <c r="E126" s="27">
        <f>IF(E$2="",0,IF(($C126&lt;E$3)+($C126&gt;E$5),0,IF(1+($D$2&lt;&gt;"")*($C126&lt;=$D$6)&gt;=3,'決まりの表'!$B$7,IF($C126&lt;=E$4,'決まりの表'!$B$5,'決まりの表'!$B$6))))</f>
        <v/>
      </c>
      <c r="F126" s="27">
        <f>IF(F$2="",0,IF(($C126&lt;F$3)+($C126&gt;F$5),0,IF(1+($D$2&lt;&gt;"")*($C126&lt;=$D$6)+($E$2&lt;&gt;"")*($C126&lt;=$E$6)&gt;=3,'決まりの表'!$B$7,IF($C126&lt;=F$4,'決まりの表'!$B$5,'決まりの表'!$B$6))))</f>
        <v/>
      </c>
      <c r="G126" s="27">
        <f>IF(G$2="",0,IF(($C126&lt;G$3)+($C126&gt;G$5),0,IF(1+($D$2&lt;&gt;"")*($C126&lt;=$D$6)+($E$2&lt;&gt;"")*($C126&lt;=$E$6)+($F$2&lt;&gt;"")*($C126&lt;=$F$6)&gt;=3,'決まりの表'!$B$7,IF($C126&lt;=G$4,'決まりの表'!$B$5,'決まりの表'!$B$6))))</f>
        <v/>
      </c>
      <c r="H126" s="26">
        <f>SUM(D126:G126)</f>
        <v/>
      </c>
      <c r="I126" s="27">
        <f>IF(COUNTIFS('決まりの表'!$B$12:$B$17,MONTH(A126))&gt;0,H124+H125,0)</f>
        <v/>
      </c>
    </row>
    <row r="127">
      <c r="A127" s="23">
        <f>EOMONTH(A126,0)+1</f>
        <v/>
      </c>
      <c r="B127" s="12">
        <f>YEAR(A127)</f>
        <v/>
      </c>
      <c r="C127" s="12">
        <f>YEAR(A127)*12+MONTH(A127)</f>
        <v/>
      </c>
      <c r="D127" s="27">
        <f>IF(D$2="",0,IF(($C127&lt;D$3)+($C127&gt;D$5),0,IF($C127&lt;=D$4,'決まりの表'!$B$5,'決まりの表'!$B$6)))</f>
        <v/>
      </c>
      <c r="E127" s="27">
        <f>IF(E$2="",0,IF(($C127&lt;E$3)+($C127&gt;E$5),0,IF(1+($D$2&lt;&gt;"")*($C127&lt;=$D$6)&gt;=3,'決まりの表'!$B$7,IF($C127&lt;=E$4,'決まりの表'!$B$5,'決まりの表'!$B$6))))</f>
        <v/>
      </c>
      <c r="F127" s="27">
        <f>IF(F$2="",0,IF(($C127&lt;F$3)+($C127&gt;F$5),0,IF(1+($D$2&lt;&gt;"")*($C127&lt;=$D$6)+($E$2&lt;&gt;"")*($C127&lt;=$E$6)&gt;=3,'決まりの表'!$B$7,IF($C127&lt;=F$4,'決まりの表'!$B$5,'決まりの表'!$B$6))))</f>
        <v/>
      </c>
      <c r="G127" s="27">
        <f>IF(G$2="",0,IF(($C127&lt;G$3)+($C127&gt;G$5),0,IF(1+($D$2&lt;&gt;"")*($C127&lt;=$D$6)+($E$2&lt;&gt;"")*($C127&lt;=$E$6)+($F$2&lt;&gt;"")*($C127&lt;=$F$6)&gt;=3,'決まりの表'!$B$7,IF($C127&lt;=G$4,'決まりの表'!$B$5,'決まりの表'!$B$6))))</f>
        <v/>
      </c>
      <c r="H127" s="26">
        <f>SUM(D127:G127)</f>
        <v/>
      </c>
      <c r="I127" s="27">
        <f>IF(COUNTIFS('決まりの表'!$B$12:$B$17,MONTH(A127))&gt;0,H125+H126,0)</f>
        <v/>
      </c>
    </row>
    <row r="128">
      <c r="A128" s="23">
        <f>EOMONTH(A127,0)+1</f>
        <v/>
      </c>
      <c r="B128" s="12">
        <f>YEAR(A128)</f>
        <v/>
      </c>
      <c r="C128" s="12">
        <f>YEAR(A128)*12+MONTH(A128)</f>
        <v/>
      </c>
      <c r="D128" s="27">
        <f>IF(D$2="",0,IF(($C128&lt;D$3)+($C128&gt;D$5),0,IF($C128&lt;=D$4,'決まりの表'!$B$5,'決まりの表'!$B$6)))</f>
        <v/>
      </c>
      <c r="E128" s="27">
        <f>IF(E$2="",0,IF(($C128&lt;E$3)+($C128&gt;E$5),0,IF(1+($D$2&lt;&gt;"")*($C128&lt;=$D$6)&gt;=3,'決まりの表'!$B$7,IF($C128&lt;=E$4,'決まりの表'!$B$5,'決まりの表'!$B$6))))</f>
        <v/>
      </c>
      <c r="F128" s="27">
        <f>IF(F$2="",0,IF(($C128&lt;F$3)+($C128&gt;F$5),0,IF(1+($D$2&lt;&gt;"")*($C128&lt;=$D$6)+($E$2&lt;&gt;"")*($C128&lt;=$E$6)&gt;=3,'決まりの表'!$B$7,IF($C128&lt;=F$4,'決まりの表'!$B$5,'決まりの表'!$B$6))))</f>
        <v/>
      </c>
      <c r="G128" s="27">
        <f>IF(G$2="",0,IF(($C128&lt;G$3)+($C128&gt;G$5),0,IF(1+($D$2&lt;&gt;"")*($C128&lt;=$D$6)+($E$2&lt;&gt;"")*($C128&lt;=$E$6)+($F$2&lt;&gt;"")*($C128&lt;=$F$6)&gt;=3,'決まりの表'!$B$7,IF($C128&lt;=G$4,'決まりの表'!$B$5,'決まりの表'!$B$6))))</f>
        <v/>
      </c>
      <c r="H128" s="26">
        <f>SUM(D128:G128)</f>
        <v/>
      </c>
      <c r="I128" s="27">
        <f>IF(COUNTIFS('決まりの表'!$B$12:$B$17,MONTH(A128))&gt;0,H126+H127,0)</f>
        <v/>
      </c>
    </row>
    <row r="129">
      <c r="A129" s="23">
        <f>EOMONTH(A128,0)+1</f>
        <v/>
      </c>
      <c r="B129" s="12">
        <f>YEAR(A129)</f>
        <v/>
      </c>
      <c r="C129" s="12">
        <f>YEAR(A129)*12+MONTH(A129)</f>
        <v/>
      </c>
      <c r="D129" s="27">
        <f>IF(D$2="",0,IF(($C129&lt;D$3)+($C129&gt;D$5),0,IF($C129&lt;=D$4,'決まりの表'!$B$5,'決まりの表'!$B$6)))</f>
        <v/>
      </c>
      <c r="E129" s="27">
        <f>IF(E$2="",0,IF(($C129&lt;E$3)+($C129&gt;E$5),0,IF(1+($D$2&lt;&gt;"")*($C129&lt;=$D$6)&gt;=3,'決まりの表'!$B$7,IF($C129&lt;=E$4,'決まりの表'!$B$5,'決まりの表'!$B$6))))</f>
        <v/>
      </c>
      <c r="F129" s="27">
        <f>IF(F$2="",0,IF(($C129&lt;F$3)+($C129&gt;F$5),0,IF(1+($D$2&lt;&gt;"")*($C129&lt;=$D$6)+($E$2&lt;&gt;"")*($C129&lt;=$E$6)&gt;=3,'決まりの表'!$B$7,IF($C129&lt;=F$4,'決まりの表'!$B$5,'決まりの表'!$B$6))))</f>
        <v/>
      </c>
      <c r="G129" s="27">
        <f>IF(G$2="",0,IF(($C129&lt;G$3)+($C129&gt;G$5),0,IF(1+($D$2&lt;&gt;"")*($C129&lt;=$D$6)+($E$2&lt;&gt;"")*($C129&lt;=$E$6)+($F$2&lt;&gt;"")*($C129&lt;=$F$6)&gt;=3,'決まりの表'!$B$7,IF($C129&lt;=G$4,'決まりの表'!$B$5,'決まりの表'!$B$6))))</f>
        <v/>
      </c>
      <c r="H129" s="26">
        <f>SUM(D129:G129)</f>
        <v/>
      </c>
      <c r="I129" s="27">
        <f>IF(COUNTIFS('決まりの表'!$B$12:$B$17,MONTH(A129))&gt;0,H127+H128,0)</f>
        <v/>
      </c>
    </row>
    <row r="130">
      <c r="A130" s="23">
        <f>EOMONTH(A129,0)+1</f>
        <v/>
      </c>
      <c r="B130" s="12">
        <f>YEAR(A130)</f>
        <v/>
      </c>
      <c r="C130" s="12">
        <f>YEAR(A130)*12+MONTH(A130)</f>
        <v/>
      </c>
      <c r="D130" s="27">
        <f>IF(D$2="",0,IF(($C130&lt;D$3)+($C130&gt;D$5),0,IF($C130&lt;=D$4,'決まりの表'!$B$5,'決まりの表'!$B$6)))</f>
        <v/>
      </c>
      <c r="E130" s="27">
        <f>IF(E$2="",0,IF(($C130&lt;E$3)+($C130&gt;E$5),0,IF(1+($D$2&lt;&gt;"")*($C130&lt;=$D$6)&gt;=3,'決まりの表'!$B$7,IF($C130&lt;=E$4,'決まりの表'!$B$5,'決まりの表'!$B$6))))</f>
        <v/>
      </c>
      <c r="F130" s="27">
        <f>IF(F$2="",0,IF(($C130&lt;F$3)+($C130&gt;F$5),0,IF(1+($D$2&lt;&gt;"")*($C130&lt;=$D$6)+($E$2&lt;&gt;"")*($C130&lt;=$E$6)&gt;=3,'決まりの表'!$B$7,IF($C130&lt;=F$4,'決まりの表'!$B$5,'決まりの表'!$B$6))))</f>
        <v/>
      </c>
      <c r="G130" s="27">
        <f>IF(G$2="",0,IF(($C130&lt;G$3)+($C130&gt;G$5),0,IF(1+($D$2&lt;&gt;"")*($C130&lt;=$D$6)+($E$2&lt;&gt;"")*($C130&lt;=$E$6)+($F$2&lt;&gt;"")*($C130&lt;=$F$6)&gt;=3,'決まりの表'!$B$7,IF($C130&lt;=G$4,'決まりの表'!$B$5,'決まりの表'!$B$6))))</f>
        <v/>
      </c>
      <c r="H130" s="26">
        <f>SUM(D130:G130)</f>
        <v/>
      </c>
      <c r="I130" s="27">
        <f>IF(COUNTIFS('決まりの表'!$B$12:$B$17,MONTH(A130))&gt;0,H128+H129,0)</f>
        <v/>
      </c>
    </row>
    <row r="131">
      <c r="A131" s="23">
        <f>EOMONTH(A130,0)+1</f>
        <v/>
      </c>
      <c r="B131" s="12">
        <f>YEAR(A131)</f>
        <v/>
      </c>
      <c r="C131" s="12">
        <f>YEAR(A131)*12+MONTH(A131)</f>
        <v/>
      </c>
      <c r="D131" s="27">
        <f>IF(D$2="",0,IF(($C131&lt;D$3)+($C131&gt;D$5),0,IF($C131&lt;=D$4,'決まりの表'!$B$5,'決まりの表'!$B$6)))</f>
        <v/>
      </c>
      <c r="E131" s="27">
        <f>IF(E$2="",0,IF(($C131&lt;E$3)+($C131&gt;E$5),0,IF(1+($D$2&lt;&gt;"")*($C131&lt;=$D$6)&gt;=3,'決まりの表'!$B$7,IF($C131&lt;=E$4,'決まりの表'!$B$5,'決まりの表'!$B$6))))</f>
        <v/>
      </c>
      <c r="F131" s="27">
        <f>IF(F$2="",0,IF(($C131&lt;F$3)+($C131&gt;F$5),0,IF(1+($D$2&lt;&gt;"")*($C131&lt;=$D$6)+($E$2&lt;&gt;"")*($C131&lt;=$E$6)&gt;=3,'決まりの表'!$B$7,IF($C131&lt;=F$4,'決まりの表'!$B$5,'決まりの表'!$B$6))))</f>
        <v/>
      </c>
      <c r="G131" s="27">
        <f>IF(G$2="",0,IF(($C131&lt;G$3)+($C131&gt;G$5),0,IF(1+($D$2&lt;&gt;"")*($C131&lt;=$D$6)+($E$2&lt;&gt;"")*($C131&lt;=$E$6)+($F$2&lt;&gt;"")*($C131&lt;=$F$6)&gt;=3,'決まりの表'!$B$7,IF($C131&lt;=G$4,'決まりの表'!$B$5,'決まりの表'!$B$6))))</f>
        <v/>
      </c>
      <c r="H131" s="26">
        <f>SUM(D131:G131)</f>
        <v/>
      </c>
      <c r="I131" s="27">
        <f>IF(COUNTIFS('決まりの表'!$B$12:$B$17,MONTH(A131))&gt;0,H129+H130,0)</f>
        <v/>
      </c>
    </row>
    <row r="132">
      <c r="A132" s="23">
        <f>EOMONTH(A131,0)+1</f>
        <v/>
      </c>
      <c r="B132" s="12">
        <f>YEAR(A132)</f>
        <v/>
      </c>
      <c r="C132" s="12">
        <f>YEAR(A132)*12+MONTH(A132)</f>
        <v/>
      </c>
      <c r="D132" s="27">
        <f>IF(D$2="",0,IF(($C132&lt;D$3)+($C132&gt;D$5),0,IF($C132&lt;=D$4,'決まりの表'!$B$5,'決まりの表'!$B$6)))</f>
        <v/>
      </c>
      <c r="E132" s="27">
        <f>IF(E$2="",0,IF(($C132&lt;E$3)+($C132&gt;E$5),0,IF(1+($D$2&lt;&gt;"")*($C132&lt;=$D$6)&gt;=3,'決まりの表'!$B$7,IF($C132&lt;=E$4,'決まりの表'!$B$5,'決まりの表'!$B$6))))</f>
        <v/>
      </c>
      <c r="F132" s="27">
        <f>IF(F$2="",0,IF(($C132&lt;F$3)+($C132&gt;F$5),0,IF(1+($D$2&lt;&gt;"")*($C132&lt;=$D$6)+($E$2&lt;&gt;"")*($C132&lt;=$E$6)&gt;=3,'決まりの表'!$B$7,IF($C132&lt;=F$4,'決まりの表'!$B$5,'決まりの表'!$B$6))))</f>
        <v/>
      </c>
      <c r="G132" s="27">
        <f>IF(G$2="",0,IF(($C132&lt;G$3)+($C132&gt;G$5),0,IF(1+($D$2&lt;&gt;"")*($C132&lt;=$D$6)+($E$2&lt;&gt;"")*($C132&lt;=$E$6)+($F$2&lt;&gt;"")*($C132&lt;=$F$6)&gt;=3,'決まりの表'!$B$7,IF($C132&lt;=G$4,'決まりの表'!$B$5,'決まりの表'!$B$6))))</f>
        <v/>
      </c>
      <c r="H132" s="26">
        <f>SUM(D132:G132)</f>
        <v/>
      </c>
      <c r="I132" s="27">
        <f>IF(COUNTIFS('決まりの表'!$B$12:$B$17,MONTH(A132))&gt;0,H130+H131,0)</f>
        <v/>
      </c>
    </row>
    <row r="133">
      <c r="A133" s="23">
        <f>EOMONTH(A132,0)+1</f>
        <v/>
      </c>
      <c r="B133" s="12">
        <f>YEAR(A133)</f>
        <v/>
      </c>
      <c r="C133" s="12">
        <f>YEAR(A133)*12+MONTH(A133)</f>
        <v/>
      </c>
      <c r="D133" s="27">
        <f>IF(D$2="",0,IF(($C133&lt;D$3)+($C133&gt;D$5),0,IF($C133&lt;=D$4,'決まりの表'!$B$5,'決まりの表'!$B$6)))</f>
        <v/>
      </c>
      <c r="E133" s="27">
        <f>IF(E$2="",0,IF(($C133&lt;E$3)+($C133&gt;E$5),0,IF(1+($D$2&lt;&gt;"")*($C133&lt;=$D$6)&gt;=3,'決まりの表'!$B$7,IF($C133&lt;=E$4,'決まりの表'!$B$5,'決まりの表'!$B$6))))</f>
        <v/>
      </c>
      <c r="F133" s="27">
        <f>IF(F$2="",0,IF(($C133&lt;F$3)+($C133&gt;F$5),0,IF(1+($D$2&lt;&gt;"")*($C133&lt;=$D$6)+($E$2&lt;&gt;"")*($C133&lt;=$E$6)&gt;=3,'決まりの表'!$B$7,IF($C133&lt;=F$4,'決まりの表'!$B$5,'決まりの表'!$B$6))))</f>
        <v/>
      </c>
      <c r="G133" s="27">
        <f>IF(G$2="",0,IF(($C133&lt;G$3)+($C133&gt;G$5),0,IF(1+($D$2&lt;&gt;"")*($C133&lt;=$D$6)+($E$2&lt;&gt;"")*($C133&lt;=$E$6)+($F$2&lt;&gt;"")*($C133&lt;=$F$6)&gt;=3,'決まりの表'!$B$7,IF($C133&lt;=G$4,'決まりの表'!$B$5,'決まりの表'!$B$6))))</f>
        <v/>
      </c>
      <c r="H133" s="26">
        <f>SUM(D133:G133)</f>
        <v/>
      </c>
      <c r="I133" s="27">
        <f>IF(COUNTIFS('決まりの表'!$B$12:$B$17,MONTH(A133))&gt;0,H131+H132,0)</f>
        <v/>
      </c>
    </row>
    <row r="134">
      <c r="A134" s="23">
        <f>EOMONTH(A133,0)+1</f>
        <v/>
      </c>
      <c r="B134" s="12">
        <f>YEAR(A134)</f>
        <v/>
      </c>
      <c r="C134" s="12">
        <f>YEAR(A134)*12+MONTH(A134)</f>
        <v/>
      </c>
      <c r="D134" s="27">
        <f>IF(D$2="",0,IF(($C134&lt;D$3)+($C134&gt;D$5),0,IF($C134&lt;=D$4,'決まりの表'!$B$5,'決まりの表'!$B$6)))</f>
        <v/>
      </c>
      <c r="E134" s="27">
        <f>IF(E$2="",0,IF(($C134&lt;E$3)+($C134&gt;E$5),0,IF(1+($D$2&lt;&gt;"")*($C134&lt;=$D$6)&gt;=3,'決まりの表'!$B$7,IF($C134&lt;=E$4,'決まりの表'!$B$5,'決まりの表'!$B$6))))</f>
        <v/>
      </c>
      <c r="F134" s="27">
        <f>IF(F$2="",0,IF(($C134&lt;F$3)+($C134&gt;F$5),0,IF(1+($D$2&lt;&gt;"")*($C134&lt;=$D$6)+($E$2&lt;&gt;"")*($C134&lt;=$E$6)&gt;=3,'決まりの表'!$B$7,IF($C134&lt;=F$4,'決まりの表'!$B$5,'決まりの表'!$B$6))))</f>
        <v/>
      </c>
      <c r="G134" s="27">
        <f>IF(G$2="",0,IF(($C134&lt;G$3)+($C134&gt;G$5),0,IF(1+($D$2&lt;&gt;"")*($C134&lt;=$D$6)+($E$2&lt;&gt;"")*($C134&lt;=$E$6)+($F$2&lt;&gt;"")*($C134&lt;=$F$6)&gt;=3,'決まりの表'!$B$7,IF($C134&lt;=G$4,'決まりの表'!$B$5,'決まりの表'!$B$6))))</f>
        <v/>
      </c>
      <c r="H134" s="26">
        <f>SUM(D134:G134)</f>
        <v/>
      </c>
      <c r="I134" s="27">
        <f>IF(COUNTIFS('決まりの表'!$B$12:$B$17,MONTH(A134))&gt;0,H132+H133,0)</f>
        <v/>
      </c>
    </row>
    <row r="135">
      <c r="A135" s="23">
        <f>EOMONTH(A134,0)+1</f>
        <v/>
      </c>
      <c r="B135" s="12">
        <f>YEAR(A135)</f>
        <v/>
      </c>
      <c r="C135" s="12">
        <f>YEAR(A135)*12+MONTH(A135)</f>
        <v/>
      </c>
      <c r="D135" s="27">
        <f>IF(D$2="",0,IF(($C135&lt;D$3)+($C135&gt;D$5),0,IF($C135&lt;=D$4,'決まりの表'!$B$5,'決まりの表'!$B$6)))</f>
        <v/>
      </c>
      <c r="E135" s="27">
        <f>IF(E$2="",0,IF(($C135&lt;E$3)+($C135&gt;E$5),0,IF(1+($D$2&lt;&gt;"")*($C135&lt;=$D$6)&gt;=3,'決まりの表'!$B$7,IF($C135&lt;=E$4,'決まりの表'!$B$5,'決まりの表'!$B$6))))</f>
        <v/>
      </c>
      <c r="F135" s="27">
        <f>IF(F$2="",0,IF(($C135&lt;F$3)+($C135&gt;F$5),0,IF(1+($D$2&lt;&gt;"")*($C135&lt;=$D$6)+($E$2&lt;&gt;"")*($C135&lt;=$E$6)&gt;=3,'決まりの表'!$B$7,IF($C135&lt;=F$4,'決まりの表'!$B$5,'決まりの表'!$B$6))))</f>
        <v/>
      </c>
      <c r="G135" s="27">
        <f>IF(G$2="",0,IF(($C135&lt;G$3)+($C135&gt;G$5),0,IF(1+($D$2&lt;&gt;"")*($C135&lt;=$D$6)+($E$2&lt;&gt;"")*($C135&lt;=$E$6)+($F$2&lt;&gt;"")*($C135&lt;=$F$6)&gt;=3,'決まりの表'!$B$7,IF($C135&lt;=G$4,'決まりの表'!$B$5,'決まりの表'!$B$6))))</f>
        <v/>
      </c>
      <c r="H135" s="26">
        <f>SUM(D135:G135)</f>
        <v/>
      </c>
      <c r="I135" s="27">
        <f>IF(COUNTIFS('決まりの表'!$B$12:$B$17,MONTH(A135))&gt;0,H133+H134,0)</f>
        <v/>
      </c>
    </row>
    <row r="136">
      <c r="A136" s="23">
        <f>EOMONTH(A135,0)+1</f>
        <v/>
      </c>
      <c r="B136" s="12">
        <f>YEAR(A136)</f>
        <v/>
      </c>
      <c r="C136" s="12">
        <f>YEAR(A136)*12+MONTH(A136)</f>
        <v/>
      </c>
      <c r="D136" s="27">
        <f>IF(D$2="",0,IF(($C136&lt;D$3)+($C136&gt;D$5),0,IF($C136&lt;=D$4,'決まりの表'!$B$5,'決まりの表'!$B$6)))</f>
        <v/>
      </c>
      <c r="E136" s="27">
        <f>IF(E$2="",0,IF(($C136&lt;E$3)+($C136&gt;E$5),0,IF(1+($D$2&lt;&gt;"")*($C136&lt;=$D$6)&gt;=3,'決まりの表'!$B$7,IF($C136&lt;=E$4,'決まりの表'!$B$5,'決まりの表'!$B$6))))</f>
        <v/>
      </c>
      <c r="F136" s="27">
        <f>IF(F$2="",0,IF(($C136&lt;F$3)+($C136&gt;F$5),0,IF(1+($D$2&lt;&gt;"")*($C136&lt;=$D$6)+($E$2&lt;&gt;"")*($C136&lt;=$E$6)&gt;=3,'決まりの表'!$B$7,IF($C136&lt;=F$4,'決まりの表'!$B$5,'決まりの表'!$B$6))))</f>
        <v/>
      </c>
      <c r="G136" s="27">
        <f>IF(G$2="",0,IF(($C136&lt;G$3)+($C136&gt;G$5),0,IF(1+($D$2&lt;&gt;"")*($C136&lt;=$D$6)+($E$2&lt;&gt;"")*($C136&lt;=$E$6)+($F$2&lt;&gt;"")*($C136&lt;=$F$6)&gt;=3,'決まりの表'!$B$7,IF($C136&lt;=G$4,'決まりの表'!$B$5,'決まりの表'!$B$6))))</f>
        <v/>
      </c>
      <c r="H136" s="26">
        <f>SUM(D136:G136)</f>
        <v/>
      </c>
      <c r="I136" s="27">
        <f>IF(COUNTIFS('決まりの表'!$B$12:$B$17,MONTH(A136))&gt;0,H134+H135,0)</f>
        <v/>
      </c>
    </row>
    <row r="137">
      <c r="A137" s="23">
        <f>EOMONTH(A136,0)+1</f>
        <v/>
      </c>
      <c r="B137" s="12">
        <f>YEAR(A137)</f>
        <v/>
      </c>
      <c r="C137" s="12">
        <f>YEAR(A137)*12+MONTH(A137)</f>
        <v/>
      </c>
      <c r="D137" s="27">
        <f>IF(D$2="",0,IF(($C137&lt;D$3)+($C137&gt;D$5),0,IF($C137&lt;=D$4,'決まりの表'!$B$5,'決まりの表'!$B$6)))</f>
        <v/>
      </c>
      <c r="E137" s="27">
        <f>IF(E$2="",0,IF(($C137&lt;E$3)+($C137&gt;E$5),0,IF(1+($D$2&lt;&gt;"")*($C137&lt;=$D$6)&gt;=3,'決まりの表'!$B$7,IF($C137&lt;=E$4,'決まりの表'!$B$5,'決まりの表'!$B$6))))</f>
        <v/>
      </c>
      <c r="F137" s="27">
        <f>IF(F$2="",0,IF(($C137&lt;F$3)+($C137&gt;F$5),0,IF(1+($D$2&lt;&gt;"")*($C137&lt;=$D$6)+($E$2&lt;&gt;"")*($C137&lt;=$E$6)&gt;=3,'決まりの表'!$B$7,IF($C137&lt;=F$4,'決まりの表'!$B$5,'決まりの表'!$B$6))))</f>
        <v/>
      </c>
      <c r="G137" s="27">
        <f>IF(G$2="",0,IF(($C137&lt;G$3)+($C137&gt;G$5),0,IF(1+($D$2&lt;&gt;"")*($C137&lt;=$D$6)+($E$2&lt;&gt;"")*($C137&lt;=$E$6)+($F$2&lt;&gt;"")*($C137&lt;=$F$6)&gt;=3,'決まりの表'!$B$7,IF($C137&lt;=G$4,'決まりの表'!$B$5,'決まりの表'!$B$6))))</f>
        <v/>
      </c>
      <c r="H137" s="26">
        <f>SUM(D137:G137)</f>
        <v/>
      </c>
      <c r="I137" s="27">
        <f>IF(COUNTIFS('決まりの表'!$B$12:$B$17,MONTH(A137))&gt;0,H135+H136,0)</f>
        <v/>
      </c>
    </row>
    <row r="138">
      <c r="A138" s="23">
        <f>EOMONTH(A137,0)+1</f>
        <v/>
      </c>
      <c r="B138" s="12">
        <f>YEAR(A138)</f>
        <v/>
      </c>
      <c r="C138" s="12">
        <f>YEAR(A138)*12+MONTH(A138)</f>
        <v/>
      </c>
      <c r="D138" s="27">
        <f>IF(D$2="",0,IF(($C138&lt;D$3)+($C138&gt;D$5),0,IF($C138&lt;=D$4,'決まりの表'!$B$5,'決まりの表'!$B$6)))</f>
        <v/>
      </c>
      <c r="E138" s="27">
        <f>IF(E$2="",0,IF(($C138&lt;E$3)+($C138&gt;E$5),0,IF(1+($D$2&lt;&gt;"")*($C138&lt;=$D$6)&gt;=3,'決まりの表'!$B$7,IF($C138&lt;=E$4,'決まりの表'!$B$5,'決まりの表'!$B$6))))</f>
        <v/>
      </c>
      <c r="F138" s="27">
        <f>IF(F$2="",0,IF(($C138&lt;F$3)+($C138&gt;F$5),0,IF(1+($D$2&lt;&gt;"")*($C138&lt;=$D$6)+($E$2&lt;&gt;"")*($C138&lt;=$E$6)&gt;=3,'決まりの表'!$B$7,IF($C138&lt;=F$4,'決まりの表'!$B$5,'決まりの表'!$B$6))))</f>
        <v/>
      </c>
      <c r="G138" s="27">
        <f>IF(G$2="",0,IF(($C138&lt;G$3)+($C138&gt;G$5),0,IF(1+($D$2&lt;&gt;"")*($C138&lt;=$D$6)+($E$2&lt;&gt;"")*($C138&lt;=$E$6)+($F$2&lt;&gt;"")*($C138&lt;=$F$6)&gt;=3,'決まりの表'!$B$7,IF($C138&lt;=G$4,'決まりの表'!$B$5,'決まりの表'!$B$6))))</f>
        <v/>
      </c>
      <c r="H138" s="26">
        <f>SUM(D138:G138)</f>
        <v/>
      </c>
      <c r="I138" s="27">
        <f>IF(COUNTIFS('決まりの表'!$B$12:$B$17,MONTH(A138))&gt;0,H136+H137,0)</f>
        <v/>
      </c>
    </row>
    <row r="139">
      <c r="A139" s="23">
        <f>EOMONTH(A138,0)+1</f>
        <v/>
      </c>
      <c r="B139" s="12">
        <f>YEAR(A139)</f>
        <v/>
      </c>
      <c r="C139" s="12">
        <f>YEAR(A139)*12+MONTH(A139)</f>
        <v/>
      </c>
      <c r="D139" s="27">
        <f>IF(D$2="",0,IF(($C139&lt;D$3)+($C139&gt;D$5),0,IF($C139&lt;=D$4,'決まりの表'!$B$5,'決まりの表'!$B$6)))</f>
        <v/>
      </c>
      <c r="E139" s="27">
        <f>IF(E$2="",0,IF(($C139&lt;E$3)+($C139&gt;E$5),0,IF(1+($D$2&lt;&gt;"")*($C139&lt;=$D$6)&gt;=3,'決まりの表'!$B$7,IF($C139&lt;=E$4,'決まりの表'!$B$5,'決まりの表'!$B$6))))</f>
        <v/>
      </c>
      <c r="F139" s="27">
        <f>IF(F$2="",0,IF(($C139&lt;F$3)+($C139&gt;F$5),0,IF(1+($D$2&lt;&gt;"")*($C139&lt;=$D$6)+($E$2&lt;&gt;"")*($C139&lt;=$E$6)&gt;=3,'決まりの表'!$B$7,IF($C139&lt;=F$4,'決まりの表'!$B$5,'決まりの表'!$B$6))))</f>
        <v/>
      </c>
      <c r="G139" s="27">
        <f>IF(G$2="",0,IF(($C139&lt;G$3)+($C139&gt;G$5),0,IF(1+($D$2&lt;&gt;"")*($C139&lt;=$D$6)+($E$2&lt;&gt;"")*($C139&lt;=$E$6)+($F$2&lt;&gt;"")*($C139&lt;=$F$6)&gt;=3,'決まりの表'!$B$7,IF($C139&lt;=G$4,'決まりの表'!$B$5,'決まりの表'!$B$6))))</f>
        <v/>
      </c>
      <c r="H139" s="26">
        <f>SUM(D139:G139)</f>
        <v/>
      </c>
      <c r="I139" s="27">
        <f>IF(COUNTIFS('決まりの表'!$B$12:$B$17,MONTH(A139))&gt;0,H137+H138,0)</f>
        <v/>
      </c>
    </row>
    <row r="140">
      <c r="A140" s="23">
        <f>EOMONTH(A139,0)+1</f>
        <v/>
      </c>
      <c r="B140" s="12">
        <f>YEAR(A140)</f>
        <v/>
      </c>
      <c r="C140" s="12">
        <f>YEAR(A140)*12+MONTH(A140)</f>
        <v/>
      </c>
      <c r="D140" s="27">
        <f>IF(D$2="",0,IF(($C140&lt;D$3)+($C140&gt;D$5),0,IF($C140&lt;=D$4,'決まりの表'!$B$5,'決まりの表'!$B$6)))</f>
        <v/>
      </c>
      <c r="E140" s="27">
        <f>IF(E$2="",0,IF(($C140&lt;E$3)+($C140&gt;E$5),0,IF(1+($D$2&lt;&gt;"")*($C140&lt;=$D$6)&gt;=3,'決まりの表'!$B$7,IF($C140&lt;=E$4,'決まりの表'!$B$5,'決まりの表'!$B$6))))</f>
        <v/>
      </c>
      <c r="F140" s="27">
        <f>IF(F$2="",0,IF(($C140&lt;F$3)+($C140&gt;F$5),0,IF(1+($D$2&lt;&gt;"")*($C140&lt;=$D$6)+($E$2&lt;&gt;"")*($C140&lt;=$E$6)&gt;=3,'決まりの表'!$B$7,IF($C140&lt;=F$4,'決まりの表'!$B$5,'決まりの表'!$B$6))))</f>
        <v/>
      </c>
      <c r="G140" s="27">
        <f>IF(G$2="",0,IF(($C140&lt;G$3)+($C140&gt;G$5),0,IF(1+($D$2&lt;&gt;"")*($C140&lt;=$D$6)+($E$2&lt;&gt;"")*($C140&lt;=$E$6)+($F$2&lt;&gt;"")*($C140&lt;=$F$6)&gt;=3,'決まりの表'!$B$7,IF($C140&lt;=G$4,'決まりの表'!$B$5,'決まりの表'!$B$6))))</f>
        <v/>
      </c>
      <c r="H140" s="26">
        <f>SUM(D140:G140)</f>
        <v/>
      </c>
      <c r="I140" s="27">
        <f>IF(COUNTIFS('決まりの表'!$B$12:$B$17,MONTH(A140))&gt;0,H138+H139,0)</f>
        <v/>
      </c>
    </row>
    <row r="141">
      <c r="A141" s="23">
        <f>EOMONTH(A140,0)+1</f>
        <v/>
      </c>
      <c r="B141" s="12">
        <f>YEAR(A141)</f>
        <v/>
      </c>
      <c r="C141" s="12">
        <f>YEAR(A141)*12+MONTH(A141)</f>
        <v/>
      </c>
      <c r="D141" s="27">
        <f>IF(D$2="",0,IF(($C141&lt;D$3)+($C141&gt;D$5),0,IF($C141&lt;=D$4,'決まりの表'!$B$5,'決まりの表'!$B$6)))</f>
        <v/>
      </c>
      <c r="E141" s="27">
        <f>IF(E$2="",0,IF(($C141&lt;E$3)+($C141&gt;E$5),0,IF(1+($D$2&lt;&gt;"")*($C141&lt;=$D$6)&gt;=3,'決まりの表'!$B$7,IF($C141&lt;=E$4,'決まりの表'!$B$5,'決まりの表'!$B$6))))</f>
        <v/>
      </c>
      <c r="F141" s="27">
        <f>IF(F$2="",0,IF(($C141&lt;F$3)+($C141&gt;F$5),0,IF(1+($D$2&lt;&gt;"")*($C141&lt;=$D$6)+($E$2&lt;&gt;"")*($C141&lt;=$E$6)&gt;=3,'決まりの表'!$B$7,IF($C141&lt;=F$4,'決まりの表'!$B$5,'決まりの表'!$B$6))))</f>
        <v/>
      </c>
      <c r="G141" s="27">
        <f>IF(G$2="",0,IF(($C141&lt;G$3)+($C141&gt;G$5),0,IF(1+($D$2&lt;&gt;"")*($C141&lt;=$D$6)+($E$2&lt;&gt;"")*($C141&lt;=$E$6)+($F$2&lt;&gt;"")*($C141&lt;=$F$6)&gt;=3,'決まりの表'!$B$7,IF($C141&lt;=G$4,'決まりの表'!$B$5,'決まりの表'!$B$6))))</f>
        <v/>
      </c>
      <c r="H141" s="26">
        <f>SUM(D141:G141)</f>
        <v/>
      </c>
      <c r="I141" s="27">
        <f>IF(COUNTIFS('決まりの表'!$B$12:$B$17,MONTH(A141))&gt;0,H139+H140,0)</f>
        <v/>
      </c>
    </row>
    <row r="142">
      <c r="A142" s="23">
        <f>EOMONTH(A141,0)+1</f>
        <v/>
      </c>
      <c r="B142" s="12">
        <f>YEAR(A142)</f>
        <v/>
      </c>
      <c r="C142" s="12">
        <f>YEAR(A142)*12+MONTH(A142)</f>
        <v/>
      </c>
      <c r="D142" s="27">
        <f>IF(D$2="",0,IF(($C142&lt;D$3)+($C142&gt;D$5),0,IF($C142&lt;=D$4,'決まりの表'!$B$5,'決まりの表'!$B$6)))</f>
        <v/>
      </c>
      <c r="E142" s="27">
        <f>IF(E$2="",0,IF(($C142&lt;E$3)+($C142&gt;E$5),0,IF(1+($D$2&lt;&gt;"")*($C142&lt;=$D$6)&gt;=3,'決まりの表'!$B$7,IF($C142&lt;=E$4,'決まりの表'!$B$5,'決まりの表'!$B$6))))</f>
        <v/>
      </c>
      <c r="F142" s="27">
        <f>IF(F$2="",0,IF(($C142&lt;F$3)+($C142&gt;F$5),0,IF(1+($D$2&lt;&gt;"")*($C142&lt;=$D$6)+($E$2&lt;&gt;"")*($C142&lt;=$E$6)&gt;=3,'決まりの表'!$B$7,IF($C142&lt;=F$4,'決まりの表'!$B$5,'決まりの表'!$B$6))))</f>
        <v/>
      </c>
      <c r="G142" s="27">
        <f>IF(G$2="",0,IF(($C142&lt;G$3)+($C142&gt;G$5),0,IF(1+($D$2&lt;&gt;"")*($C142&lt;=$D$6)+($E$2&lt;&gt;"")*($C142&lt;=$E$6)+($F$2&lt;&gt;"")*($C142&lt;=$F$6)&gt;=3,'決まりの表'!$B$7,IF($C142&lt;=G$4,'決まりの表'!$B$5,'決まりの表'!$B$6))))</f>
        <v/>
      </c>
      <c r="H142" s="26">
        <f>SUM(D142:G142)</f>
        <v/>
      </c>
      <c r="I142" s="27">
        <f>IF(COUNTIFS('決まりの表'!$B$12:$B$17,MONTH(A142))&gt;0,H140+H141,0)</f>
        <v/>
      </c>
    </row>
    <row r="143">
      <c r="A143" s="23">
        <f>EOMONTH(A142,0)+1</f>
        <v/>
      </c>
      <c r="B143" s="12">
        <f>YEAR(A143)</f>
        <v/>
      </c>
      <c r="C143" s="12">
        <f>YEAR(A143)*12+MONTH(A143)</f>
        <v/>
      </c>
      <c r="D143" s="27">
        <f>IF(D$2="",0,IF(($C143&lt;D$3)+($C143&gt;D$5),0,IF($C143&lt;=D$4,'決まりの表'!$B$5,'決まりの表'!$B$6)))</f>
        <v/>
      </c>
      <c r="E143" s="27">
        <f>IF(E$2="",0,IF(($C143&lt;E$3)+($C143&gt;E$5),0,IF(1+($D$2&lt;&gt;"")*($C143&lt;=$D$6)&gt;=3,'決まりの表'!$B$7,IF($C143&lt;=E$4,'決まりの表'!$B$5,'決まりの表'!$B$6))))</f>
        <v/>
      </c>
      <c r="F143" s="27">
        <f>IF(F$2="",0,IF(($C143&lt;F$3)+($C143&gt;F$5),0,IF(1+($D$2&lt;&gt;"")*($C143&lt;=$D$6)+($E$2&lt;&gt;"")*($C143&lt;=$E$6)&gt;=3,'決まりの表'!$B$7,IF($C143&lt;=F$4,'決まりの表'!$B$5,'決まりの表'!$B$6))))</f>
        <v/>
      </c>
      <c r="G143" s="27">
        <f>IF(G$2="",0,IF(($C143&lt;G$3)+($C143&gt;G$5),0,IF(1+($D$2&lt;&gt;"")*($C143&lt;=$D$6)+($E$2&lt;&gt;"")*($C143&lt;=$E$6)+($F$2&lt;&gt;"")*($C143&lt;=$F$6)&gt;=3,'決まりの表'!$B$7,IF($C143&lt;=G$4,'決まりの表'!$B$5,'決まりの表'!$B$6))))</f>
        <v/>
      </c>
      <c r="H143" s="26">
        <f>SUM(D143:G143)</f>
        <v/>
      </c>
      <c r="I143" s="27">
        <f>IF(COUNTIFS('決まりの表'!$B$12:$B$17,MONTH(A143))&gt;0,H141+H142,0)</f>
        <v/>
      </c>
    </row>
    <row r="144">
      <c r="A144" s="23">
        <f>EOMONTH(A143,0)+1</f>
        <v/>
      </c>
      <c r="B144" s="12">
        <f>YEAR(A144)</f>
        <v/>
      </c>
      <c r="C144" s="12">
        <f>YEAR(A144)*12+MONTH(A144)</f>
        <v/>
      </c>
      <c r="D144" s="27">
        <f>IF(D$2="",0,IF(($C144&lt;D$3)+($C144&gt;D$5),0,IF($C144&lt;=D$4,'決まりの表'!$B$5,'決まりの表'!$B$6)))</f>
        <v/>
      </c>
      <c r="E144" s="27">
        <f>IF(E$2="",0,IF(($C144&lt;E$3)+($C144&gt;E$5),0,IF(1+($D$2&lt;&gt;"")*($C144&lt;=$D$6)&gt;=3,'決まりの表'!$B$7,IF($C144&lt;=E$4,'決まりの表'!$B$5,'決まりの表'!$B$6))))</f>
        <v/>
      </c>
      <c r="F144" s="27">
        <f>IF(F$2="",0,IF(($C144&lt;F$3)+($C144&gt;F$5),0,IF(1+($D$2&lt;&gt;"")*($C144&lt;=$D$6)+($E$2&lt;&gt;"")*($C144&lt;=$E$6)&gt;=3,'決まりの表'!$B$7,IF($C144&lt;=F$4,'決まりの表'!$B$5,'決まりの表'!$B$6))))</f>
        <v/>
      </c>
      <c r="G144" s="27">
        <f>IF(G$2="",0,IF(($C144&lt;G$3)+($C144&gt;G$5),0,IF(1+($D$2&lt;&gt;"")*($C144&lt;=$D$6)+($E$2&lt;&gt;"")*($C144&lt;=$E$6)+($F$2&lt;&gt;"")*($C144&lt;=$F$6)&gt;=3,'決まりの表'!$B$7,IF($C144&lt;=G$4,'決まりの表'!$B$5,'決まりの表'!$B$6))))</f>
        <v/>
      </c>
      <c r="H144" s="26">
        <f>SUM(D144:G144)</f>
        <v/>
      </c>
      <c r="I144" s="27">
        <f>IF(COUNTIFS('決まりの表'!$B$12:$B$17,MONTH(A144))&gt;0,H142+H143,0)</f>
        <v/>
      </c>
    </row>
    <row r="145">
      <c r="A145" s="23">
        <f>EOMONTH(A144,0)+1</f>
        <v/>
      </c>
      <c r="B145" s="12">
        <f>YEAR(A145)</f>
        <v/>
      </c>
      <c r="C145" s="12">
        <f>YEAR(A145)*12+MONTH(A145)</f>
        <v/>
      </c>
      <c r="D145" s="27">
        <f>IF(D$2="",0,IF(($C145&lt;D$3)+($C145&gt;D$5),0,IF($C145&lt;=D$4,'決まりの表'!$B$5,'決まりの表'!$B$6)))</f>
        <v/>
      </c>
      <c r="E145" s="27">
        <f>IF(E$2="",0,IF(($C145&lt;E$3)+($C145&gt;E$5),0,IF(1+($D$2&lt;&gt;"")*($C145&lt;=$D$6)&gt;=3,'決まりの表'!$B$7,IF($C145&lt;=E$4,'決まりの表'!$B$5,'決まりの表'!$B$6))))</f>
        <v/>
      </c>
      <c r="F145" s="27">
        <f>IF(F$2="",0,IF(($C145&lt;F$3)+($C145&gt;F$5),0,IF(1+($D$2&lt;&gt;"")*($C145&lt;=$D$6)+($E$2&lt;&gt;"")*($C145&lt;=$E$6)&gt;=3,'決まりの表'!$B$7,IF($C145&lt;=F$4,'決まりの表'!$B$5,'決まりの表'!$B$6))))</f>
        <v/>
      </c>
      <c r="G145" s="27">
        <f>IF(G$2="",0,IF(($C145&lt;G$3)+($C145&gt;G$5),0,IF(1+($D$2&lt;&gt;"")*($C145&lt;=$D$6)+($E$2&lt;&gt;"")*($C145&lt;=$E$6)+($F$2&lt;&gt;"")*($C145&lt;=$F$6)&gt;=3,'決まりの表'!$B$7,IF($C145&lt;=G$4,'決まりの表'!$B$5,'決まりの表'!$B$6))))</f>
        <v/>
      </c>
      <c r="H145" s="26">
        <f>SUM(D145:G145)</f>
        <v/>
      </c>
      <c r="I145" s="27">
        <f>IF(COUNTIFS('決まりの表'!$B$12:$B$17,MONTH(A145))&gt;0,H143+H144,0)</f>
        <v/>
      </c>
    </row>
    <row r="146">
      <c r="A146" s="23">
        <f>EOMONTH(A145,0)+1</f>
        <v/>
      </c>
      <c r="B146" s="12">
        <f>YEAR(A146)</f>
        <v/>
      </c>
      <c r="C146" s="12">
        <f>YEAR(A146)*12+MONTH(A146)</f>
        <v/>
      </c>
      <c r="D146" s="27">
        <f>IF(D$2="",0,IF(($C146&lt;D$3)+($C146&gt;D$5),0,IF($C146&lt;=D$4,'決まりの表'!$B$5,'決まりの表'!$B$6)))</f>
        <v/>
      </c>
      <c r="E146" s="27">
        <f>IF(E$2="",0,IF(($C146&lt;E$3)+($C146&gt;E$5),0,IF(1+($D$2&lt;&gt;"")*($C146&lt;=$D$6)&gt;=3,'決まりの表'!$B$7,IF($C146&lt;=E$4,'決まりの表'!$B$5,'決まりの表'!$B$6))))</f>
        <v/>
      </c>
      <c r="F146" s="27">
        <f>IF(F$2="",0,IF(($C146&lt;F$3)+($C146&gt;F$5),0,IF(1+($D$2&lt;&gt;"")*($C146&lt;=$D$6)+($E$2&lt;&gt;"")*($C146&lt;=$E$6)&gt;=3,'決まりの表'!$B$7,IF($C146&lt;=F$4,'決まりの表'!$B$5,'決まりの表'!$B$6))))</f>
        <v/>
      </c>
      <c r="G146" s="27">
        <f>IF(G$2="",0,IF(($C146&lt;G$3)+($C146&gt;G$5),0,IF(1+($D$2&lt;&gt;"")*($C146&lt;=$D$6)+($E$2&lt;&gt;"")*($C146&lt;=$E$6)+($F$2&lt;&gt;"")*($C146&lt;=$F$6)&gt;=3,'決まりの表'!$B$7,IF($C146&lt;=G$4,'決まりの表'!$B$5,'決まりの表'!$B$6))))</f>
        <v/>
      </c>
      <c r="H146" s="26">
        <f>SUM(D146:G146)</f>
        <v/>
      </c>
      <c r="I146" s="27">
        <f>IF(COUNTIFS('決まりの表'!$B$12:$B$17,MONTH(A146))&gt;0,H144+H145,0)</f>
        <v/>
      </c>
    </row>
    <row r="147">
      <c r="A147" s="23">
        <f>EOMONTH(A146,0)+1</f>
        <v/>
      </c>
      <c r="B147" s="12">
        <f>YEAR(A147)</f>
        <v/>
      </c>
      <c r="C147" s="12">
        <f>YEAR(A147)*12+MONTH(A147)</f>
        <v/>
      </c>
      <c r="D147" s="27">
        <f>IF(D$2="",0,IF(($C147&lt;D$3)+($C147&gt;D$5),0,IF($C147&lt;=D$4,'決まりの表'!$B$5,'決まりの表'!$B$6)))</f>
        <v/>
      </c>
      <c r="E147" s="27">
        <f>IF(E$2="",0,IF(($C147&lt;E$3)+($C147&gt;E$5),0,IF(1+($D$2&lt;&gt;"")*($C147&lt;=$D$6)&gt;=3,'決まりの表'!$B$7,IF($C147&lt;=E$4,'決まりの表'!$B$5,'決まりの表'!$B$6))))</f>
        <v/>
      </c>
      <c r="F147" s="27">
        <f>IF(F$2="",0,IF(($C147&lt;F$3)+($C147&gt;F$5),0,IF(1+($D$2&lt;&gt;"")*($C147&lt;=$D$6)+($E$2&lt;&gt;"")*($C147&lt;=$E$6)&gt;=3,'決まりの表'!$B$7,IF($C147&lt;=F$4,'決まりの表'!$B$5,'決まりの表'!$B$6))))</f>
        <v/>
      </c>
      <c r="G147" s="27">
        <f>IF(G$2="",0,IF(($C147&lt;G$3)+($C147&gt;G$5),0,IF(1+($D$2&lt;&gt;"")*($C147&lt;=$D$6)+($E$2&lt;&gt;"")*($C147&lt;=$E$6)+($F$2&lt;&gt;"")*($C147&lt;=$F$6)&gt;=3,'決まりの表'!$B$7,IF($C147&lt;=G$4,'決まりの表'!$B$5,'決まりの表'!$B$6))))</f>
        <v/>
      </c>
      <c r="H147" s="26">
        <f>SUM(D147:G147)</f>
        <v/>
      </c>
      <c r="I147" s="27">
        <f>IF(COUNTIFS('決まりの表'!$B$12:$B$17,MONTH(A147))&gt;0,H145+H146,0)</f>
        <v/>
      </c>
    </row>
    <row r="148">
      <c r="A148" s="23">
        <f>EOMONTH(A147,0)+1</f>
        <v/>
      </c>
      <c r="B148" s="12">
        <f>YEAR(A148)</f>
        <v/>
      </c>
      <c r="C148" s="12">
        <f>YEAR(A148)*12+MONTH(A148)</f>
        <v/>
      </c>
      <c r="D148" s="27">
        <f>IF(D$2="",0,IF(($C148&lt;D$3)+($C148&gt;D$5),0,IF($C148&lt;=D$4,'決まりの表'!$B$5,'決まりの表'!$B$6)))</f>
        <v/>
      </c>
      <c r="E148" s="27">
        <f>IF(E$2="",0,IF(($C148&lt;E$3)+($C148&gt;E$5),0,IF(1+($D$2&lt;&gt;"")*($C148&lt;=$D$6)&gt;=3,'決まりの表'!$B$7,IF($C148&lt;=E$4,'決まりの表'!$B$5,'決まりの表'!$B$6))))</f>
        <v/>
      </c>
      <c r="F148" s="27">
        <f>IF(F$2="",0,IF(($C148&lt;F$3)+($C148&gt;F$5),0,IF(1+($D$2&lt;&gt;"")*($C148&lt;=$D$6)+($E$2&lt;&gt;"")*($C148&lt;=$E$6)&gt;=3,'決まりの表'!$B$7,IF($C148&lt;=F$4,'決まりの表'!$B$5,'決まりの表'!$B$6))))</f>
        <v/>
      </c>
      <c r="G148" s="27">
        <f>IF(G$2="",0,IF(($C148&lt;G$3)+($C148&gt;G$5),0,IF(1+($D$2&lt;&gt;"")*($C148&lt;=$D$6)+($E$2&lt;&gt;"")*($C148&lt;=$E$6)+($F$2&lt;&gt;"")*($C148&lt;=$F$6)&gt;=3,'決まりの表'!$B$7,IF($C148&lt;=G$4,'決まりの表'!$B$5,'決まりの表'!$B$6))))</f>
        <v/>
      </c>
      <c r="H148" s="26">
        <f>SUM(D148:G148)</f>
        <v/>
      </c>
      <c r="I148" s="27">
        <f>IF(COUNTIFS('決まりの表'!$B$12:$B$17,MONTH(A148))&gt;0,H146+H147,0)</f>
        <v/>
      </c>
    </row>
    <row r="149">
      <c r="A149" s="23">
        <f>EOMONTH(A148,0)+1</f>
        <v/>
      </c>
      <c r="B149" s="12">
        <f>YEAR(A149)</f>
        <v/>
      </c>
      <c r="C149" s="12">
        <f>YEAR(A149)*12+MONTH(A149)</f>
        <v/>
      </c>
      <c r="D149" s="27">
        <f>IF(D$2="",0,IF(($C149&lt;D$3)+($C149&gt;D$5),0,IF($C149&lt;=D$4,'決まりの表'!$B$5,'決まりの表'!$B$6)))</f>
        <v/>
      </c>
      <c r="E149" s="27">
        <f>IF(E$2="",0,IF(($C149&lt;E$3)+($C149&gt;E$5),0,IF(1+($D$2&lt;&gt;"")*($C149&lt;=$D$6)&gt;=3,'決まりの表'!$B$7,IF($C149&lt;=E$4,'決まりの表'!$B$5,'決まりの表'!$B$6))))</f>
        <v/>
      </c>
      <c r="F149" s="27">
        <f>IF(F$2="",0,IF(($C149&lt;F$3)+($C149&gt;F$5),0,IF(1+($D$2&lt;&gt;"")*($C149&lt;=$D$6)+($E$2&lt;&gt;"")*($C149&lt;=$E$6)&gt;=3,'決まりの表'!$B$7,IF($C149&lt;=F$4,'決まりの表'!$B$5,'決まりの表'!$B$6))))</f>
        <v/>
      </c>
      <c r="G149" s="27">
        <f>IF(G$2="",0,IF(($C149&lt;G$3)+($C149&gt;G$5),0,IF(1+($D$2&lt;&gt;"")*($C149&lt;=$D$6)+($E$2&lt;&gt;"")*($C149&lt;=$E$6)+($F$2&lt;&gt;"")*($C149&lt;=$F$6)&gt;=3,'決まりの表'!$B$7,IF($C149&lt;=G$4,'決まりの表'!$B$5,'決まりの表'!$B$6))))</f>
        <v/>
      </c>
      <c r="H149" s="26">
        <f>SUM(D149:G149)</f>
        <v/>
      </c>
      <c r="I149" s="27">
        <f>IF(COUNTIFS('決まりの表'!$B$12:$B$17,MONTH(A149))&gt;0,H147+H148,0)</f>
        <v/>
      </c>
    </row>
    <row r="150">
      <c r="A150" s="23">
        <f>EOMONTH(A149,0)+1</f>
        <v/>
      </c>
      <c r="B150" s="12">
        <f>YEAR(A150)</f>
        <v/>
      </c>
      <c r="C150" s="12">
        <f>YEAR(A150)*12+MONTH(A150)</f>
        <v/>
      </c>
      <c r="D150" s="27">
        <f>IF(D$2="",0,IF(($C150&lt;D$3)+($C150&gt;D$5),0,IF($C150&lt;=D$4,'決まりの表'!$B$5,'決まりの表'!$B$6)))</f>
        <v/>
      </c>
      <c r="E150" s="27">
        <f>IF(E$2="",0,IF(($C150&lt;E$3)+($C150&gt;E$5),0,IF(1+($D$2&lt;&gt;"")*($C150&lt;=$D$6)&gt;=3,'決まりの表'!$B$7,IF($C150&lt;=E$4,'決まりの表'!$B$5,'決まりの表'!$B$6))))</f>
        <v/>
      </c>
      <c r="F150" s="27">
        <f>IF(F$2="",0,IF(($C150&lt;F$3)+($C150&gt;F$5),0,IF(1+($D$2&lt;&gt;"")*($C150&lt;=$D$6)+($E$2&lt;&gt;"")*($C150&lt;=$E$6)&gt;=3,'決まりの表'!$B$7,IF($C150&lt;=F$4,'決まりの表'!$B$5,'決まりの表'!$B$6))))</f>
        <v/>
      </c>
      <c r="G150" s="27">
        <f>IF(G$2="",0,IF(($C150&lt;G$3)+($C150&gt;G$5),0,IF(1+($D$2&lt;&gt;"")*($C150&lt;=$D$6)+($E$2&lt;&gt;"")*($C150&lt;=$E$6)+($F$2&lt;&gt;"")*($C150&lt;=$F$6)&gt;=3,'決まりの表'!$B$7,IF($C150&lt;=G$4,'決まりの表'!$B$5,'決まりの表'!$B$6))))</f>
        <v/>
      </c>
      <c r="H150" s="26">
        <f>SUM(D150:G150)</f>
        <v/>
      </c>
      <c r="I150" s="27">
        <f>IF(COUNTIFS('決まりの表'!$B$12:$B$17,MONTH(A150))&gt;0,H148+H149,0)</f>
        <v/>
      </c>
    </row>
    <row r="151">
      <c r="A151" s="23">
        <f>EOMONTH(A150,0)+1</f>
        <v/>
      </c>
      <c r="B151" s="12">
        <f>YEAR(A151)</f>
        <v/>
      </c>
      <c r="C151" s="12">
        <f>YEAR(A151)*12+MONTH(A151)</f>
        <v/>
      </c>
      <c r="D151" s="27">
        <f>IF(D$2="",0,IF(($C151&lt;D$3)+($C151&gt;D$5),0,IF($C151&lt;=D$4,'決まりの表'!$B$5,'決まりの表'!$B$6)))</f>
        <v/>
      </c>
      <c r="E151" s="27">
        <f>IF(E$2="",0,IF(($C151&lt;E$3)+($C151&gt;E$5),0,IF(1+($D$2&lt;&gt;"")*($C151&lt;=$D$6)&gt;=3,'決まりの表'!$B$7,IF($C151&lt;=E$4,'決まりの表'!$B$5,'決まりの表'!$B$6))))</f>
        <v/>
      </c>
      <c r="F151" s="27">
        <f>IF(F$2="",0,IF(($C151&lt;F$3)+($C151&gt;F$5),0,IF(1+($D$2&lt;&gt;"")*($C151&lt;=$D$6)+($E$2&lt;&gt;"")*($C151&lt;=$E$6)&gt;=3,'決まりの表'!$B$7,IF($C151&lt;=F$4,'決まりの表'!$B$5,'決まりの表'!$B$6))))</f>
        <v/>
      </c>
      <c r="G151" s="27">
        <f>IF(G$2="",0,IF(($C151&lt;G$3)+($C151&gt;G$5),0,IF(1+($D$2&lt;&gt;"")*($C151&lt;=$D$6)+($E$2&lt;&gt;"")*($C151&lt;=$E$6)+($F$2&lt;&gt;"")*($C151&lt;=$F$6)&gt;=3,'決まりの表'!$B$7,IF($C151&lt;=G$4,'決まりの表'!$B$5,'決まりの表'!$B$6))))</f>
        <v/>
      </c>
      <c r="H151" s="26">
        <f>SUM(D151:G151)</f>
        <v/>
      </c>
      <c r="I151" s="27">
        <f>IF(COUNTIFS('決まりの表'!$B$12:$B$17,MONTH(A151))&gt;0,H149+H150,0)</f>
        <v/>
      </c>
    </row>
    <row r="152">
      <c r="A152" s="23">
        <f>EOMONTH(A151,0)+1</f>
        <v/>
      </c>
      <c r="B152" s="12">
        <f>YEAR(A152)</f>
        <v/>
      </c>
      <c r="C152" s="12">
        <f>YEAR(A152)*12+MONTH(A152)</f>
        <v/>
      </c>
      <c r="D152" s="27">
        <f>IF(D$2="",0,IF(($C152&lt;D$3)+($C152&gt;D$5),0,IF($C152&lt;=D$4,'決まりの表'!$B$5,'決まりの表'!$B$6)))</f>
        <v/>
      </c>
      <c r="E152" s="27">
        <f>IF(E$2="",0,IF(($C152&lt;E$3)+($C152&gt;E$5),0,IF(1+($D$2&lt;&gt;"")*($C152&lt;=$D$6)&gt;=3,'決まりの表'!$B$7,IF($C152&lt;=E$4,'決まりの表'!$B$5,'決まりの表'!$B$6))))</f>
        <v/>
      </c>
      <c r="F152" s="27">
        <f>IF(F$2="",0,IF(($C152&lt;F$3)+($C152&gt;F$5),0,IF(1+($D$2&lt;&gt;"")*($C152&lt;=$D$6)+($E$2&lt;&gt;"")*($C152&lt;=$E$6)&gt;=3,'決まりの表'!$B$7,IF($C152&lt;=F$4,'決まりの表'!$B$5,'決まりの表'!$B$6))))</f>
        <v/>
      </c>
      <c r="G152" s="27">
        <f>IF(G$2="",0,IF(($C152&lt;G$3)+($C152&gt;G$5),0,IF(1+($D$2&lt;&gt;"")*($C152&lt;=$D$6)+($E$2&lt;&gt;"")*($C152&lt;=$E$6)+($F$2&lt;&gt;"")*($C152&lt;=$F$6)&gt;=3,'決まりの表'!$B$7,IF($C152&lt;=G$4,'決まりの表'!$B$5,'決まりの表'!$B$6))))</f>
        <v/>
      </c>
      <c r="H152" s="26">
        <f>SUM(D152:G152)</f>
        <v/>
      </c>
      <c r="I152" s="27">
        <f>IF(COUNTIFS('決まりの表'!$B$12:$B$17,MONTH(A152))&gt;0,H150+H151,0)</f>
        <v/>
      </c>
    </row>
    <row r="153">
      <c r="A153" s="23">
        <f>EOMONTH(A152,0)+1</f>
        <v/>
      </c>
      <c r="B153" s="12">
        <f>YEAR(A153)</f>
        <v/>
      </c>
      <c r="C153" s="12">
        <f>YEAR(A153)*12+MONTH(A153)</f>
        <v/>
      </c>
      <c r="D153" s="27">
        <f>IF(D$2="",0,IF(($C153&lt;D$3)+($C153&gt;D$5),0,IF($C153&lt;=D$4,'決まりの表'!$B$5,'決まりの表'!$B$6)))</f>
        <v/>
      </c>
      <c r="E153" s="27">
        <f>IF(E$2="",0,IF(($C153&lt;E$3)+($C153&gt;E$5),0,IF(1+($D$2&lt;&gt;"")*($C153&lt;=$D$6)&gt;=3,'決まりの表'!$B$7,IF($C153&lt;=E$4,'決まりの表'!$B$5,'決まりの表'!$B$6))))</f>
        <v/>
      </c>
      <c r="F153" s="27">
        <f>IF(F$2="",0,IF(($C153&lt;F$3)+($C153&gt;F$5),0,IF(1+($D$2&lt;&gt;"")*($C153&lt;=$D$6)+($E$2&lt;&gt;"")*($C153&lt;=$E$6)&gt;=3,'決まりの表'!$B$7,IF($C153&lt;=F$4,'決まりの表'!$B$5,'決まりの表'!$B$6))))</f>
        <v/>
      </c>
      <c r="G153" s="27">
        <f>IF(G$2="",0,IF(($C153&lt;G$3)+($C153&gt;G$5),0,IF(1+($D$2&lt;&gt;"")*($C153&lt;=$D$6)+($E$2&lt;&gt;"")*($C153&lt;=$E$6)+($F$2&lt;&gt;"")*($C153&lt;=$F$6)&gt;=3,'決まりの表'!$B$7,IF($C153&lt;=G$4,'決まりの表'!$B$5,'決まりの表'!$B$6))))</f>
        <v/>
      </c>
      <c r="H153" s="26">
        <f>SUM(D153:G153)</f>
        <v/>
      </c>
      <c r="I153" s="27">
        <f>IF(COUNTIFS('決まりの表'!$B$12:$B$17,MONTH(A153))&gt;0,H151+H152,0)</f>
        <v/>
      </c>
    </row>
    <row r="154">
      <c r="A154" s="23">
        <f>EOMONTH(A153,0)+1</f>
        <v/>
      </c>
      <c r="B154" s="12">
        <f>YEAR(A154)</f>
        <v/>
      </c>
      <c r="C154" s="12">
        <f>YEAR(A154)*12+MONTH(A154)</f>
        <v/>
      </c>
      <c r="D154" s="27">
        <f>IF(D$2="",0,IF(($C154&lt;D$3)+($C154&gt;D$5),0,IF($C154&lt;=D$4,'決まりの表'!$B$5,'決まりの表'!$B$6)))</f>
        <v/>
      </c>
      <c r="E154" s="27">
        <f>IF(E$2="",0,IF(($C154&lt;E$3)+($C154&gt;E$5),0,IF(1+($D$2&lt;&gt;"")*($C154&lt;=$D$6)&gt;=3,'決まりの表'!$B$7,IF($C154&lt;=E$4,'決まりの表'!$B$5,'決まりの表'!$B$6))))</f>
        <v/>
      </c>
      <c r="F154" s="27">
        <f>IF(F$2="",0,IF(($C154&lt;F$3)+($C154&gt;F$5),0,IF(1+($D$2&lt;&gt;"")*($C154&lt;=$D$6)+($E$2&lt;&gt;"")*($C154&lt;=$E$6)&gt;=3,'決まりの表'!$B$7,IF($C154&lt;=F$4,'決まりの表'!$B$5,'決まりの表'!$B$6))))</f>
        <v/>
      </c>
      <c r="G154" s="27">
        <f>IF(G$2="",0,IF(($C154&lt;G$3)+($C154&gt;G$5),0,IF(1+($D$2&lt;&gt;"")*($C154&lt;=$D$6)+($E$2&lt;&gt;"")*($C154&lt;=$E$6)+($F$2&lt;&gt;"")*($C154&lt;=$F$6)&gt;=3,'決まりの表'!$B$7,IF($C154&lt;=G$4,'決まりの表'!$B$5,'決まりの表'!$B$6))))</f>
        <v/>
      </c>
      <c r="H154" s="26">
        <f>SUM(D154:G154)</f>
        <v/>
      </c>
      <c r="I154" s="27">
        <f>IF(COUNTIFS('決まりの表'!$B$12:$B$17,MONTH(A154))&gt;0,H152+H153,0)</f>
        <v/>
      </c>
    </row>
    <row r="155">
      <c r="A155" s="23">
        <f>EOMONTH(A154,0)+1</f>
        <v/>
      </c>
      <c r="B155" s="12">
        <f>YEAR(A155)</f>
        <v/>
      </c>
      <c r="C155" s="12">
        <f>YEAR(A155)*12+MONTH(A155)</f>
        <v/>
      </c>
      <c r="D155" s="27">
        <f>IF(D$2="",0,IF(($C155&lt;D$3)+($C155&gt;D$5),0,IF($C155&lt;=D$4,'決まりの表'!$B$5,'決まりの表'!$B$6)))</f>
        <v/>
      </c>
      <c r="E155" s="27">
        <f>IF(E$2="",0,IF(($C155&lt;E$3)+($C155&gt;E$5),0,IF(1+($D$2&lt;&gt;"")*($C155&lt;=$D$6)&gt;=3,'決まりの表'!$B$7,IF($C155&lt;=E$4,'決まりの表'!$B$5,'決まりの表'!$B$6))))</f>
        <v/>
      </c>
      <c r="F155" s="27">
        <f>IF(F$2="",0,IF(($C155&lt;F$3)+($C155&gt;F$5),0,IF(1+($D$2&lt;&gt;"")*($C155&lt;=$D$6)+($E$2&lt;&gt;"")*($C155&lt;=$E$6)&gt;=3,'決まりの表'!$B$7,IF($C155&lt;=F$4,'決まりの表'!$B$5,'決まりの表'!$B$6))))</f>
        <v/>
      </c>
      <c r="G155" s="27">
        <f>IF(G$2="",0,IF(($C155&lt;G$3)+($C155&gt;G$5),0,IF(1+($D$2&lt;&gt;"")*($C155&lt;=$D$6)+($E$2&lt;&gt;"")*($C155&lt;=$E$6)+($F$2&lt;&gt;"")*($C155&lt;=$F$6)&gt;=3,'決まりの表'!$B$7,IF($C155&lt;=G$4,'決まりの表'!$B$5,'決まりの表'!$B$6))))</f>
        <v/>
      </c>
      <c r="H155" s="26">
        <f>SUM(D155:G155)</f>
        <v/>
      </c>
      <c r="I155" s="27">
        <f>IF(COUNTIFS('決まりの表'!$B$12:$B$17,MONTH(A155))&gt;0,H153+H154,0)</f>
        <v/>
      </c>
    </row>
    <row r="156">
      <c r="A156" s="23">
        <f>EOMONTH(A155,0)+1</f>
        <v/>
      </c>
      <c r="B156" s="12">
        <f>YEAR(A156)</f>
        <v/>
      </c>
      <c r="C156" s="12">
        <f>YEAR(A156)*12+MONTH(A156)</f>
        <v/>
      </c>
      <c r="D156" s="27">
        <f>IF(D$2="",0,IF(($C156&lt;D$3)+($C156&gt;D$5),0,IF($C156&lt;=D$4,'決まりの表'!$B$5,'決まりの表'!$B$6)))</f>
        <v/>
      </c>
      <c r="E156" s="27">
        <f>IF(E$2="",0,IF(($C156&lt;E$3)+($C156&gt;E$5),0,IF(1+($D$2&lt;&gt;"")*($C156&lt;=$D$6)&gt;=3,'決まりの表'!$B$7,IF($C156&lt;=E$4,'決まりの表'!$B$5,'決まりの表'!$B$6))))</f>
        <v/>
      </c>
      <c r="F156" s="27">
        <f>IF(F$2="",0,IF(($C156&lt;F$3)+($C156&gt;F$5),0,IF(1+($D$2&lt;&gt;"")*($C156&lt;=$D$6)+($E$2&lt;&gt;"")*($C156&lt;=$E$6)&gt;=3,'決まりの表'!$B$7,IF($C156&lt;=F$4,'決まりの表'!$B$5,'決まりの表'!$B$6))))</f>
        <v/>
      </c>
      <c r="G156" s="27">
        <f>IF(G$2="",0,IF(($C156&lt;G$3)+($C156&gt;G$5),0,IF(1+($D$2&lt;&gt;"")*($C156&lt;=$D$6)+($E$2&lt;&gt;"")*($C156&lt;=$E$6)+($F$2&lt;&gt;"")*($C156&lt;=$F$6)&gt;=3,'決まりの表'!$B$7,IF($C156&lt;=G$4,'決まりの表'!$B$5,'決まりの表'!$B$6))))</f>
        <v/>
      </c>
      <c r="H156" s="26">
        <f>SUM(D156:G156)</f>
        <v/>
      </c>
      <c r="I156" s="27">
        <f>IF(COUNTIFS('決まりの表'!$B$12:$B$17,MONTH(A156))&gt;0,H154+H155,0)</f>
        <v/>
      </c>
    </row>
    <row r="157">
      <c r="A157" s="23">
        <f>EOMONTH(A156,0)+1</f>
        <v/>
      </c>
      <c r="B157" s="12">
        <f>YEAR(A157)</f>
        <v/>
      </c>
      <c r="C157" s="12">
        <f>YEAR(A157)*12+MONTH(A157)</f>
        <v/>
      </c>
      <c r="D157" s="27">
        <f>IF(D$2="",0,IF(($C157&lt;D$3)+($C157&gt;D$5),0,IF($C157&lt;=D$4,'決まりの表'!$B$5,'決まりの表'!$B$6)))</f>
        <v/>
      </c>
      <c r="E157" s="27">
        <f>IF(E$2="",0,IF(($C157&lt;E$3)+($C157&gt;E$5),0,IF(1+($D$2&lt;&gt;"")*($C157&lt;=$D$6)&gt;=3,'決まりの表'!$B$7,IF($C157&lt;=E$4,'決まりの表'!$B$5,'決まりの表'!$B$6))))</f>
        <v/>
      </c>
      <c r="F157" s="27">
        <f>IF(F$2="",0,IF(($C157&lt;F$3)+($C157&gt;F$5),0,IF(1+($D$2&lt;&gt;"")*($C157&lt;=$D$6)+($E$2&lt;&gt;"")*($C157&lt;=$E$6)&gt;=3,'決まりの表'!$B$7,IF($C157&lt;=F$4,'決まりの表'!$B$5,'決まりの表'!$B$6))))</f>
        <v/>
      </c>
      <c r="G157" s="27">
        <f>IF(G$2="",0,IF(($C157&lt;G$3)+($C157&gt;G$5),0,IF(1+($D$2&lt;&gt;"")*($C157&lt;=$D$6)+($E$2&lt;&gt;"")*($C157&lt;=$E$6)+($F$2&lt;&gt;"")*($C157&lt;=$F$6)&gt;=3,'決まりの表'!$B$7,IF($C157&lt;=G$4,'決まりの表'!$B$5,'決まりの表'!$B$6))))</f>
        <v/>
      </c>
      <c r="H157" s="26">
        <f>SUM(D157:G157)</f>
        <v/>
      </c>
      <c r="I157" s="27">
        <f>IF(COUNTIFS('決まりの表'!$B$12:$B$17,MONTH(A157))&gt;0,H155+H156,0)</f>
        <v/>
      </c>
    </row>
    <row r="158">
      <c r="A158" s="23">
        <f>EOMONTH(A157,0)+1</f>
        <v/>
      </c>
      <c r="B158" s="12">
        <f>YEAR(A158)</f>
        <v/>
      </c>
      <c r="C158" s="12">
        <f>YEAR(A158)*12+MONTH(A158)</f>
        <v/>
      </c>
      <c r="D158" s="27">
        <f>IF(D$2="",0,IF(($C158&lt;D$3)+($C158&gt;D$5),0,IF($C158&lt;=D$4,'決まりの表'!$B$5,'決まりの表'!$B$6)))</f>
        <v/>
      </c>
      <c r="E158" s="27">
        <f>IF(E$2="",0,IF(($C158&lt;E$3)+($C158&gt;E$5),0,IF(1+($D$2&lt;&gt;"")*($C158&lt;=$D$6)&gt;=3,'決まりの表'!$B$7,IF($C158&lt;=E$4,'決まりの表'!$B$5,'決まりの表'!$B$6))))</f>
        <v/>
      </c>
      <c r="F158" s="27">
        <f>IF(F$2="",0,IF(($C158&lt;F$3)+($C158&gt;F$5),0,IF(1+($D$2&lt;&gt;"")*($C158&lt;=$D$6)+($E$2&lt;&gt;"")*($C158&lt;=$E$6)&gt;=3,'決まりの表'!$B$7,IF($C158&lt;=F$4,'決まりの表'!$B$5,'決まりの表'!$B$6))))</f>
        <v/>
      </c>
      <c r="G158" s="27">
        <f>IF(G$2="",0,IF(($C158&lt;G$3)+($C158&gt;G$5),0,IF(1+($D$2&lt;&gt;"")*($C158&lt;=$D$6)+($E$2&lt;&gt;"")*($C158&lt;=$E$6)+($F$2&lt;&gt;"")*($C158&lt;=$F$6)&gt;=3,'決まりの表'!$B$7,IF($C158&lt;=G$4,'決まりの表'!$B$5,'決まりの表'!$B$6))))</f>
        <v/>
      </c>
      <c r="H158" s="26">
        <f>SUM(D158:G158)</f>
        <v/>
      </c>
      <c r="I158" s="27">
        <f>IF(COUNTIFS('決まりの表'!$B$12:$B$17,MONTH(A158))&gt;0,H156+H157,0)</f>
        <v/>
      </c>
    </row>
    <row r="159">
      <c r="A159" s="23">
        <f>EOMONTH(A158,0)+1</f>
        <v/>
      </c>
      <c r="B159" s="12">
        <f>YEAR(A159)</f>
        <v/>
      </c>
      <c r="C159" s="12">
        <f>YEAR(A159)*12+MONTH(A159)</f>
        <v/>
      </c>
      <c r="D159" s="27">
        <f>IF(D$2="",0,IF(($C159&lt;D$3)+($C159&gt;D$5),0,IF($C159&lt;=D$4,'決まりの表'!$B$5,'決まりの表'!$B$6)))</f>
        <v/>
      </c>
      <c r="E159" s="27">
        <f>IF(E$2="",0,IF(($C159&lt;E$3)+($C159&gt;E$5),0,IF(1+($D$2&lt;&gt;"")*($C159&lt;=$D$6)&gt;=3,'決まりの表'!$B$7,IF($C159&lt;=E$4,'決まりの表'!$B$5,'決まりの表'!$B$6))))</f>
        <v/>
      </c>
      <c r="F159" s="27">
        <f>IF(F$2="",0,IF(($C159&lt;F$3)+($C159&gt;F$5),0,IF(1+($D$2&lt;&gt;"")*($C159&lt;=$D$6)+($E$2&lt;&gt;"")*($C159&lt;=$E$6)&gt;=3,'決まりの表'!$B$7,IF($C159&lt;=F$4,'決まりの表'!$B$5,'決まりの表'!$B$6))))</f>
        <v/>
      </c>
      <c r="G159" s="27">
        <f>IF(G$2="",0,IF(($C159&lt;G$3)+($C159&gt;G$5),0,IF(1+($D$2&lt;&gt;"")*($C159&lt;=$D$6)+($E$2&lt;&gt;"")*($C159&lt;=$E$6)+($F$2&lt;&gt;"")*($C159&lt;=$F$6)&gt;=3,'決まりの表'!$B$7,IF($C159&lt;=G$4,'決まりの表'!$B$5,'決まりの表'!$B$6))))</f>
        <v/>
      </c>
      <c r="H159" s="26">
        <f>SUM(D159:G159)</f>
        <v/>
      </c>
      <c r="I159" s="27">
        <f>IF(COUNTIFS('決まりの表'!$B$12:$B$17,MONTH(A159))&gt;0,H157+H158,0)</f>
        <v/>
      </c>
    </row>
    <row r="160">
      <c r="A160" s="23">
        <f>EOMONTH(A159,0)+1</f>
        <v/>
      </c>
      <c r="B160" s="12">
        <f>YEAR(A160)</f>
        <v/>
      </c>
      <c r="C160" s="12">
        <f>YEAR(A160)*12+MONTH(A160)</f>
        <v/>
      </c>
      <c r="D160" s="27">
        <f>IF(D$2="",0,IF(($C160&lt;D$3)+($C160&gt;D$5),0,IF($C160&lt;=D$4,'決まりの表'!$B$5,'決まりの表'!$B$6)))</f>
        <v/>
      </c>
      <c r="E160" s="27">
        <f>IF(E$2="",0,IF(($C160&lt;E$3)+($C160&gt;E$5),0,IF(1+($D$2&lt;&gt;"")*($C160&lt;=$D$6)&gt;=3,'決まりの表'!$B$7,IF($C160&lt;=E$4,'決まりの表'!$B$5,'決まりの表'!$B$6))))</f>
        <v/>
      </c>
      <c r="F160" s="27">
        <f>IF(F$2="",0,IF(($C160&lt;F$3)+($C160&gt;F$5),0,IF(1+($D$2&lt;&gt;"")*($C160&lt;=$D$6)+($E$2&lt;&gt;"")*($C160&lt;=$E$6)&gt;=3,'決まりの表'!$B$7,IF($C160&lt;=F$4,'決まりの表'!$B$5,'決まりの表'!$B$6))))</f>
        <v/>
      </c>
      <c r="G160" s="27">
        <f>IF(G$2="",0,IF(($C160&lt;G$3)+($C160&gt;G$5),0,IF(1+($D$2&lt;&gt;"")*($C160&lt;=$D$6)+($E$2&lt;&gt;"")*($C160&lt;=$E$6)+($F$2&lt;&gt;"")*($C160&lt;=$F$6)&gt;=3,'決まりの表'!$B$7,IF($C160&lt;=G$4,'決まりの表'!$B$5,'決まりの表'!$B$6))))</f>
        <v/>
      </c>
      <c r="H160" s="26">
        <f>SUM(D160:G160)</f>
        <v/>
      </c>
      <c r="I160" s="27">
        <f>IF(COUNTIFS('決まりの表'!$B$12:$B$17,MONTH(A160))&gt;0,H158+H159,0)</f>
        <v/>
      </c>
    </row>
    <row r="161">
      <c r="A161" s="23">
        <f>EOMONTH(A160,0)+1</f>
        <v/>
      </c>
      <c r="B161" s="12">
        <f>YEAR(A161)</f>
        <v/>
      </c>
      <c r="C161" s="12">
        <f>YEAR(A161)*12+MONTH(A161)</f>
        <v/>
      </c>
      <c r="D161" s="27">
        <f>IF(D$2="",0,IF(($C161&lt;D$3)+($C161&gt;D$5),0,IF($C161&lt;=D$4,'決まりの表'!$B$5,'決まりの表'!$B$6)))</f>
        <v/>
      </c>
      <c r="E161" s="27">
        <f>IF(E$2="",0,IF(($C161&lt;E$3)+($C161&gt;E$5),0,IF(1+($D$2&lt;&gt;"")*($C161&lt;=$D$6)&gt;=3,'決まりの表'!$B$7,IF($C161&lt;=E$4,'決まりの表'!$B$5,'決まりの表'!$B$6))))</f>
        <v/>
      </c>
      <c r="F161" s="27">
        <f>IF(F$2="",0,IF(($C161&lt;F$3)+($C161&gt;F$5),0,IF(1+($D$2&lt;&gt;"")*($C161&lt;=$D$6)+($E$2&lt;&gt;"")*($C161&lt;=$E$6)&gt;=3,'決まりの表'!$B$7,IF($C161&lt;=F$4,'決まりの表'!$B$5,'決まりの表'!$B$6))))</f>
        <v/>
      </c>
      <c r="G161" s="27">
        <f>IF(G$2="",0,IF(($C161&lt;G$3)+($C161&gt;G$5),0,IF(1+($D$2&lt;&gt;"")*($C161&lt;=$D$6)+($E$2&lt;&gt;"")*($C161&lt;=$E$6)+($F$2&lt;&gt;"")*($C161&lt;=$F$6)&gt;=3,'決まりの表'!$B$7,IF($C161&lt;=G$4,'決まりの表'!$B$5,'決まりの表'!$B$6))))</f>
        <v/>
      </c>
      <c r="H161" s="26">
        <f>SUM(D161:G161)</f>
        <v/>
      </c>
      <c r="I161" s="27">
        <f>IF(COUNTIFS('決まりの表'!$B$12:$B$17,MONTH(A161))&gt;0,H159+H160,0)</f>
        <v/>
      </c>
    </row>
    <row r="162">
      <c r="A162" s="23">
        <f>EOMONTH(A161,0)+1</f>
        <v/>
      </c>
      <c r="B162" s="12">
        <f>YEAR(A162)</f>
        <v/>
      </c>
      <c r="C162" s="12">
        <f>YEAR(A162)*12+MONTH(A162)</f>
        <v/>
      </c>
      <c r="D162" s="27">
        <f>IF(D$2="",0,IF(($C162&lt;D$3)+($C162&gt;D$5),0,IF($C162&lt;=D$4,'決まりの表'!$B$5,'決まりの表'!$B$6)))</f>
        <v/>
      </c>
      <c r="E162" s="27">
        <f>IF(E$2="",0,IF(($C162&lt;E$3)+($C162&gt;E$5),0,IF(1+($D$2&lt;&gt;"")*($C162&lt;=$D$6)&gt;=3,'決まりの表'!$B$7,IF($C162&lt;=E$4,'決まりの表'!$B$5,'決まりの表'!$B$6))))</f>
        <v/>
      </c>
      <c r="F162" s="27">
        <f>IF(F$2="",0,IF(($C162&lt;F$3)+($C162&gt;F$5),0,IF(1+($D$2&lt;&gt;"")*($C162&lt;=$D$6)+($E$2&lt;&gt;"")*($C162&lt;=$E$6)&gt;=3,'決まりの表'!$B$7,IF($C162&lt;=F$4,'決まりの表'!$B$5,'決まりの表'!$B$6))))</f>
        <v/>
      </c>
      <c r="G162" s="27">
        <f>IF(G$2="",0,IF(($C162&lt;G$3)+($C162&gt;G$5),0,IF(1+($D$2&lt;&gt;"")*($C162&lt;=$D$6)+($E$2&lt;&gt;"")*($C162&lt;=$E$6)+($F$2&lt;&gt;"")*($C162&lt;=$F$6)&gt;=3,'決まりの表'!$B$7,IF($C162&lt;=G$4,'決まりの表'!$B$5,'決まりの表'!$B$6))))</f>
        <v/>
      </c>
      <c r="H162" s="26">
        <f>SUM(D162:G162)</f>
        <v/>
      </c>
      <c r="I162" s="27">
        <f>IF(COUNTIFS('決まりの表'!$B$12:$B$17,MONTH(A162))&gt;0,H160+H161,0)</f>
        <v/>
      </c>
    </row>
    <row r="163">
      <c r="A163" s="23">
        <f>EOMONTH(A162,0)+1</f>
        <v/>
      </c>
      <c r="B163" s="12">
        <f>YEAR(A163)</f>
        <v/>
      </c>
      <c r="C163" s="12">
        <f>YEAR(A163)*12+MONTH(A163)</f>
        <v/>
      </c>
      <c r="D163" s="27">
        <f>IF(D$2="",0,IF(($C163&lt;D$3)+($C163&gt;D$5),0,IF($C163&lt;=D$4,'決まりの表'!$B$5,'決まりの表'!$B$6)))</f>
        <v/>
      </c>
      <c r="E163" s="27">
        <f>IF(E$2="",0,IF(($C163&lt;E$3)+($C163&gt;E$5),0,IF(1+($D$2&lt;&gt;"")*($C163&lt;=$D$6)&gt;=3,'決まりの表'!$B$7,IF($C163&lt;=E$4,'決まりの表'!$B$5,'決まりの表'!$B$6))))</f>
        <v/>
      </c>
      <c r="F163" s="27">
        <f>IF(F$2="",0,IF(($C163&lt;F$3)+($C163&gt;F$5),0,IF(1+($D$2&lt;&gt;"")*($C163&lt;=$D$6)+($E$2&lt;&gt;"")*($C163&lt;=$E$6)&gt;=3,'決まりの表'!$B$7,IF($C163&lt;=F$4,'決まりの表'!$B$5,'決まりの表'!$B$6))))</f>
        <v/>
      </c>
      <c r="G163" s="27">
        <f>IF(G$2="",0,IF(($C163&lt;G$3)+($C163&gt;G$5),0,IF(1+($D$2&lt;&gt;"")*($C163&lt;=$D$6)+($E$2&lt;&gt;"")*($C163&lt;=$E$6)+($F$2&lt;&gt;"")*($C163&lt;=$F$6)&gt;=3,'決まりの表'!$B$7,IF($C163&lt;=G$4,'決まりの表'!$B$5,'決まりの表'!$B$6))))</f>
        <v/>
      </c>
      <c r="H163" s="26">
        <f>SUM(D163:G163)</f>
        <v/>
      </c>
      <c r="I163" s="27">
        <f>IF(COUNTIFS('決まりの表'!$B$12:$B$17,MONTH(A163))&gt;0,H161+H162,0)</f>
        <v/>
      </c>
    </row>
    <row r="164">
      <c r="A164" s="23">
        <f>EOMONTH(A163,0)+1</f>
        <v/>
      </c>
      <c r="B164" s="12">
        <f>YEAR(A164)</f>
        <v/>
      </c>
      <c r="C164" s="12">
        <f>YEAR(A164)*12+MONTH(A164)</f>
        <v/>
      </c>
      <c r="D164" s="27">
        <f>IF(D$2="",0,IF(($C164&lt;D$3)+($C164&gt;D$5),0,IF($C164&lt;=D$4,'決まりの表'!$B$5,'決まりの表'!$B$6)))</f>
        <v/>
      </c>
      <c r="E164" s="27">
        <f>IF(E$2="",0,IF(($C164&lt;E$3)+($C164&gt;E$5),0,IF(1+($D$2&lt;&gt;"")*($C164&lt;=$D$6)&gt;=3,'決まりの表'!$B$7,IF($C164&lt;=E$4,'決まりの表'!$B$5,'決まりの表'!$B$6))))</f>
        <v/>
      </c>
      <c r="F164" s="27">
        <f>IF(F$2="",0,IF(($C164&lt;F$3)+($C164&gt;F$5),0,IF(1+($D$2&lt;&gt;"")*($C164&lt;=$D$6)+($E$2&lt;&gt;"")*($C164&lt;=$E$6)&gt;=3,'決まりの表'!$B$7,IF($C164&lt;=F$4,'決まりの表'!$B$5,'決まりの表'!$B$6))))</f>
        <v/>
      </c>
      <c r="G164" s="27">
        <f>IF(G$2="",0,IF(($C164&lt;G$3)+($C164&gt;G$5),0,IF(1+($D$2&lt;&gt;"")*($C164&lt;=$D$6)+($E$2&lt;&gt;"")*($C164&lt;=$E$6)+($F$2&lt;&gt;"")*($C164&lt;=$F$6)&gt;=3,'決まりの表'!$B$7,IF($C164&lt;=G$4,'決まりの表'!$B$5,'決まりの表'!$B$6))))</f>
        <v/>
      </c>
      <c r="H164" s="26">
        <f>SUM(D164:G164)</f>
        <v/>
      </c>
      <c r="I164" s="27">
        <f>IF(COUNTIFS('決まりの表'!$B$12:$B$17,MONTH(A164))&gt;0,H162+H163,0)</f>
        <v/>
      </c>
    </row>
    <row r="165">
      <c r="A165" s="23">
        <f>EOMONTH(A164,0)+1</f>
        <v/>
      </c>
      <c r="B165" s="12">
        <f>YEAR(A165)</f>
        <v/>
      </c>
      <c r="C165" s="12">
        <f>YEAR(A165)*12+MONTH(A165)</f>
        <v/>
      </c>
      <c r="D165" s="27">
        <f>IF(D$2="",0,IF(($C165&lt;D$3)+($C165&gt;D$5),0,IF($C165&lt;=D$4,'決まりの表'!$B$5,'決まりの表'!$B$6)))</f>
        <v/>
      </c>
      <c r="E165" s="27">
        <f>IF(E$2="",0,IF(($C165&lt;E$3)+($C165&gt;E$5),0,IF(1+($D$2&lt;&gt;"")*($C165&lt;=$D$6)&gt;=3,'決まりの表'!$B$7,IF($C165&lt;=E$4,'決まりの表'!$B$5,'決まりの表'!$B$6))))</f>
        <v/>
      </c>
      <c r="F165" s="27">
        <f>IF(F$2="",0,IF(($C165&lt;F$3)+($C165&gt;F$5),0,IF(1+($D$2&lt;&gt;"")*($C165&lt;=$D$6)+($E$2&lt;&gt;"")*($C165&lt;=$E$6)&gt;=3,'決まりの表'!$B$7,IF($C165&lt;=F$4,'決まりの表'!$B$5,'決まりの表'!$B$6))))</f>
        <v/>
      </c>
      <c r="G165" s="27">
        <f>IF(G$2="",0,IF(($C165&lt;G$3)+($C165&gt;G$5),0,IF(1+($D$2&lt;&gt;"")*($C165&lt;=$D$6)+($E$2&lt;&gt;"")*($C165&lt;=$E$6)+($F$2&lt;&gt;"")*($C165&lt;=$F$6)&gt;=3,'決まりの表'!$B$7,IF($C165&lt;=G$4,'決まりの表'!$B$5,'決まりの表'!$B$6))))</f>
        <v/>
      </c>
      <c r="H165" s="26">
        <f>SUM(D165:G165)</f>
        <v/>
      </c>
      <c r="I165" s="27">
        <f>IF(COUNTIFS('決まりの表'!$B$12:$B$17,MONTH(A165))&gt;0,H163+H164,0)</f>
        <v/>
      </c>
    </row>
    <row r="166">
      <c r="A166" s="23">
        <f>EOMONTH(A165,0)+1</f>
        <v/>
      </c>
      <c r="B166" s="12">
        <f>YEAR(A166)</f>
        <v/>
      </c>
      <c r="C166" s="12">
        <f>YEAR(A166)*12+MONTH(A166)</f>
        <v/>
      </c>
      <c r="D166" s="27">
        <f>IF(D$2="",0,IF(($C166&lt;D$3)+($C166&gt;D$5),0,IF($C166&lt;=D$4,'決まりの表'!$B$5,'決まりの表'!$B$6)))</f>
        <v/>
      </c>
      <c r="E166" s="27">
        <f>IF(E$2="",0,IF(($C166&lt;E$3)+($C166&gt;E$5),0,IF(1+($D$2&lt;&gt;"")*($C166&lt;=$D$6)&gt;=3,'決まりの表'!$B$7,IF($C166&lt;=E$4,'決まりの表'!$B$5,'決まりの表'!$B$6))))</f>
        <v/>
      </c>
      <c r="F166" s="27">
        <f>IF(F$2="",0,IF(($C166&lt;F$3)+($C166&gt;F$5),0,IF(1+($D$2&lt;&gt;"")*($C166&lt;=$D$6)+($E$2&lt;&gt;"")*($C166&lt;=$E$6)&gt;=3,'決まりの表'!$B$7,IF($C166&lt;=F$4,'決まりの表'!$B$5,'決まりの表'!$B$6))))</f>
        <v/>
      </c>
      <c r="G166" s="27">
        <f>IF(G$2="",0,IF(($C166&lt;G$3)+($C166&gt;G$5),0,IF(1+($D$2&lt;&gt;"")*($C166&lt;=$D$6)+($E$2&lt;&gt;"")*($C166&lt;=$E$6)+($F$2&lt;&gt;"")*($C166&lt;=$F$6)&gt;=3,'決まりの表'!$B$7,IF($C166&lt;=G$4,'決まりの表'!$B$5,'決まりの表'!$B$6))))</f>
        <v/>
      </c>
      <c r="H166" s="26">
        <f>SUM(D166:G166)</f>
        <v/>
      </c>
      <c r="I166" s="27">
        <f>IF(COUNTIFS('決まりの表'!$B$12:$B$17,MONTH(A166))&gt;0,H164+H165,0)</f>
        <v/>
      </c>
    </row>
    <row r="167">
      <c r="A167" s="23">
        <f>EOMONTH(A166,0)+1</f>
        <v/>
      </c>
      <c r="B167" s="12">
        <f>YEAR(A167)</f>
        <v/>
      </c>
      <c r="C167" s="12">
        <f>YEAR(A167)*12+MONTH(A167)</f>
        <v/>
      </c>
      <c r="D167" s="27">
        <f>IF(D$2="",0,IF(($C167&lt;D$3)+($C167&gt;D$5),0,IF($C167&lt;=D$4,'決まりの表'!$B$5,'決まりの表'!$B$6)))</f>
        <v/>
      </c>
      <c r="E167" s="27">
        <f>IF(E$2="",0,IF(($C167&lt;E$3)+($C167&gt;E$5),0,IF(1+($D$2&lt;&gt;"")*($C167&lt;=$D$6)&gt;=3,'決まりの表'!$B$7,IF($C167&lt;=E$4,'決まりの表'!$B$5,'決まりの表'!$B$6))))</f>
        <v/>
      </c>
      <c r="F167" s="27">
        <f>IF(F$2="",0,IF(($C167&lt;F$3)+($C167&gt;F$5),0,IF(1+($D$2&lt;&gt;"")*($C167&lt;=$D$6)+($E$2&lt;&gt;"")*($C167&lt;=$E$6)&gt;=3,'決まりの表'!$B$7,IF($C167&lt;=F$4,'決まりの表'!$B$5,'決まりの表'!$B$6))))</f>
        <v/>
      </c>
      <c r="G167" s="27">
        <f>IF(G$2="",0,IF(($C167&lt;G$3)+($C167&gt;G$5),0,IF(1+($D$2&lt;&gt;"")*($C167&lt;=$D$6)+($E$2&lt;&gt;"")*($C167&lt;=$E$6)+($F$2&lt;&gt;"")*($C167&lt;=$F$6)&gt;=3,'決まりの表'!$B$7,IF($C167&lt;=G$4,'決まりの表'!$B$5,'決まりの表'!$B$6))))</f>
        <v/>
      </c>
      <c r="H167" s="26">
        <f>SUM(D167:G167)</f>
        <v/>
      </c>
      <c r="I167" s="27">
        <f>IF(COUNTIFS('決まりの表'!$B$12:$B$17,MONTH(A167))&gt;0,H165+H166,0)</f>
        <v/>
      </c>
    </row>
    <row r="168">
      <c r="A168" s="23">
        <f>EOMONTH(A167,0)+1</f>
        <v/>
      </c>
      <c r="B168" s="12">
        <f>YEAR(A168)</f>
        <v/>
      </c>
      <c r="C168" s="12">
        <f>YEAR(A168)*12+MONTH(A168)</f>
        <v/>
      </c>
      <c r="D168" s="27">
        <f>IF(D$2="",0,IF(($C168&lt;D$3)+($C168&gt;D$5),0,IF($C168&lt;=D$4,'決まりの表'!$B$5,'決まりの表'!$B$6)))</f>
        <v/>
      </c>
      <c r="E168" s="27">
        <f>IF(E$2="",0,IF(($C168&lt;E$3)+($C168&gt;E$5),0,IF(1+($D$2&lt;&gt;"")*($C168&lt;=$D$6)&gt;=3,'決まりの表'!$B$7,IF($C168&lt;=E$4,'決まりの表'!$B$5,'決まりの表'!$B$6))))</f>
        <v/>
      </c>
      <c r="F168" s="27">
        <f>IF(F$2="",0,IF(($C168&lt;F$3)+($C168&gt;F$5),0,IF(1+($D$2&lt;&gt;"")*($C168&lt;=$D$6)+($E$2&lt;&gt;"")*($C168&lt;=$E$6)&gt;=3,'決まりの表'!$B$7,IF($C168&lt;=F$4,'決まりの表'!$B$5,'決まりの表'!$B$6))))</f>
        <v/>
      </c>
      <c r="G168" s="27">
        <f>IF(G$2="",0,IF(($C168&lt;G$3)+($C168&gt;G$5),0,IF(1+($D$2&lt;&gt;"")*($C168&lt;=$D$6)+($E$2&lt;&gt;"")*($C168&lt;=$E$6)+($F$2&lt;&gt;"")*($C168&lt;=$F$6)&gt;=3,'決まりの表'!$B$7,IF($C168&lt;=G$4,'決まりの表'!$B$5,'決まりの表'!$B$6))))</f>
        <v/>
      </c>
      <c r="H168" s="26">
        <f>SUM(D168:G168)</f>
        <v/>
      </c>
      <c r="I168" s="27">
        <f>IF(COUNTIFS('決まりの表'!$B$12:$B$17,MONTH(A168))&gt;0,H166+H167,0)</f>
        <v/>
      </c>
    </row>
    <row r="169">
      <c r="A169" s="23">
        <f>EOMONTH(A168,0)+1</f>
        <v/>
      </c>
      <c r="B169" s="12">
        <f>YEAR(A169)</f>
        <v/>
      </c>
      <c r="C169" s="12">
        <f>YEAR(A169)*12+MONTH(A169)</f>
        <v/>
      </c>
      <c r="D169" s="27">
        <f>IF(D$2="",0,IF(($C169&lt;D$3)+($C169&gt;D$5),0,IF($C169&lt;=D$4,'決まりの表'!$B$5,'決まりの表'!$B$6)))</f>
        <v/>
      </c>
      <c r="E169" s="27">
        <f>IF(E$2="",0,IF(($C169&lt;E$3)+($C169&gt;E$5),0,IF(1+($D$2&lt;&gt;"")*($C169&lt;=$D$6)&gt;=3,'決まりの表'!$B$7,IF($C169&lt;=E$4,'決まりの表'!$B$5,'決まりの表'!$B$6))))</f>
        <v/>
      </c>
      <c r="F169" s="27">
        <f>IF(F$2="",0,IF(($C169&lt;F$3)+($C169&gt;F$5),0,IF(1+($D$2&lt;&gt;"")*($C169&lt;=$D$6)+($E$2&lt;&gt;"")*($C169&lt;=$E$6)&gt;=3,'決まりの表'!$B$7,IF($C169&lt;=F$4,'決まりの表'!$B$5,'決まりの表'!$B$6))))</f>
        <v/>
      </c>
      <c r="G169" s="27">
        <f>IF(G$2="",0,IF(($C169&lt;G$3)+($C169&gt;G$5),0,IF(1+($D$2&lt;&gt;"")*($C169&lt;=$D$6)+($E$2&lt;&gt;"")*($C169&lt;=$E$6)+($F$2&lt;&gt;"")*($C169&lt;=$F$6)&gt;=3,'決まりの表'!$B$7,IF($C169&lt;=G$4,'決まりの表'!$B$5,'決まりの表'!$B$6))))</f>
        <v/>
      </c>
      <c r="H169" s="26">
        <f>SUM(D169:G169)</f>
        <v/>
      </c>
      <c r="I169" s="27">
        <f>IF(COUNTIFS('決まりの表'!$B$12:$B$17,MONTH(A169))&gt;0,H167+H168,0)</f>
        <v/>
      </c>
    </row>
    <row r="170">
      <c r="A170" s="23">
        <f>EOMONTH(A169,0)+1</f>
        <v/>
      </c>
      <c r="B170" s="12">
        <f>YEAR(A170)</f>
        <v/>
      </c>
      <c r="C170" s="12">
        <f>YEAR(A170)*12+MONTH(A170)</f>
        <v/>
      </c>
      <c r="D170" s="27">
        <f>IF(D$2="",0,IF(($C170&lt;D$3)+($C170&gt;D$5),0,IF($C170&lt;=D$4,'決まりの表'!$B$5,'決まりの表'!$B$6)))</f>
        <v/>
      </c>
      <c r="E170" s="27">
        <f>IF(E$2="",0,IF(($C170&lt;E$3)+($C170&gt;E$5),0,IF(1+($D$2&lt;&gt;"")*($C170&lt;=$D$6)&gt;=3,'決まりの表'!$B$7,IF($C170&lt;=E$4,'決まりの表'!$B$5,'決まりの表'!$B$6))))</f>
        <v/>
      </c>
      <c r="F170" s="27">
        <f>IF(F$2="",0,IF(($C170&lt;F$3)+($C170&gt;F$5),0,IF(1+($D$2&lt;&gt;"")*($C170&lt;=$D$6)+($E$2&lt;&gt;"")*($C170&lt;=$E$6)&gt;=3,'決まりの表'!$B$7,IF($C170&lt;=F$4,'決まりの表'!$B$5,'決まりの表'!$B$6))))</f>
        <v/>
      </c>
      <c r="G170" s="27">
        <f>IF(G$2="",0,IF(($C170&lt;G$3)+($C170&gt;G$5),0,IF(1+($D$2&lt;&gt;"")*($C170&lt;=$D$6)+($E$2&lt;&gt;"")*($C170&lt;=$E$6)+($F$2&lt;&gt;"")*($C170&lt;=$F$6)&gt;=3,'決まりの表'!$B$7,IF($C170&lt;=G$4,'決まりの表'!$B$5,'決まりの表'!$B$6))))</f>
        <v/>
      </c>
      <c r="H170" s="26">
        <f>SUM(D170:G170)</f>
        <v/>
      </c>
      <c r="I170" s="27">
        <f>IF(COUNTIFS('決まりの表'!$B$12:$B$17,MONTH(A170))&gt;0,H168+H169,0)</f>
        <v/>
      </c>
    </row>
    <row r="171">
      <c r="A171" s="23">
        <f>EOMONTH(A170,0)+1</f>
        <v/>
      </c>
      <c r="B171" s="12">
        <f>YEAR(A171)</f>
        <v/>
      </c>
      <c r="C171" s="12">
        <f>YEAR(A171)*12+MONTH(A171)</f>
        <v/>
      </c>
      <c r="D171" s="27">
        <f>IF(D$2="",0,IF(($C171&lt;D$3)+($C171&gt;D$5),0,IF($C171&lt;=D$4,'決まりの表'!$B$5,'決まりの表'!$B$6)))</f>
        <v/>
      </c>
      <c r="E171" s="27">
        <f>IF(E$2="",0,IF(($C171&lt;E$3)+($C171&gt;E$5),0,IF(1+($D$2&lt;&gt;"")*($C171&lt;=$D$6)&gt;=3,'決まりの表'!$B$7,IF($C171&lt;=E$4,'決まりの表'!$B$5,'決まりの表'!$B$6))))</f>
        <v/>
      </c>
      <c r="F171" s="27">
        <f>IF(F$2="",0,IF(($C171&lt;F$3)+($C171&gt;F$5),0,IF(1+($D$2&lt;&gt;"")*($C171&lt;=$D$6)+($E$2&lt;&gt;"")*($C171&lt;=$E$6)&gt;=3,'決まりの表'!$B$7,IF($C171&lt;=F$4,'決まりの表'!$B$5,'決まりの表'!$B$6))))</f>
        <v/>
      </c>
      <c r="G171" s="27">
        <f>IF(G$2="",0,IF(($C171&lt;G$3)+($C171&gt;G$5),0,IF(1+($D$2&lt;&gt;"")*($C171&lt;=$D$6)+($E$2&lt;&gt;"")*($C171&lt;=$E$6)+($F$2&lt;&gt;"")*($C171&lt;=$F$6)&gt;=3,'決まりの表'!$B$7,IF($C171&lt;=G$4,'決まりの表'!$B$5,'決まりの表'!$B$6))))</f>
        <v/>
      </c>
      <c r="H171" s="26">
        <f>SUM(D171:G171)</f>
        <v/>
      </c>
      <c r="I171" s="27">
        <f>IF(COUNTIFS('決まりの表'!$B$12:$B$17,MONTH(A171))&gt;0,H169+H170,0)</f>
        <v/>
      </c>
    </row>
    <row r="172">
      <c r="A172" s="23">
        <f>EOMONTH(A171,0)+1</f>
        <v/>
      </c>
      <c r="B172" s="12">
        <f>YEAR(A172)</f>
        <v/>
      </c>
      <c r="C172" s="12">
        <f>YEAR(A172)*12+MONTH(A172)</f>
        <v/>
      </c>
      <c r="D172" s="27">
        <f>IF(D$2="",0,IF(($C172&lt;D$3)+($C172&gt;D$5),0,IF($C172&lt;=D$4,'決まりの表'!$B$5,'決まりの表'!$B$6)))</f>
        <v/>
      </c>
      <c r="E172" s="27">
        <f>IF(E$2="",0,IF(($C172&lt;E$3)+($C172&gt;E$5),0,IF(1+($D$2&lt;&gt;"")*($C172&lt;=$D$6)&gt;=3,'決まりの表'!$B$7,IF($C172&lt;=E$4,'決まりの表'!$B$5,'決まりの表'!$B$6))))</f>
        <v/>
      </c>
      <c r="F172" s="27">
        <f>IF(F$2="",0,IF(($C172&lt;F$3)+($C172&gt;F$5),0,IF(1+($D$2&lt;&gt;"")*($C172&lt;=$D$6)+($E$2&lt;&gt;"")*($C172&lt;=$E$6)&gt;=3,'決まりの表'!$B$7,IF($C172&lt;=F$4,'決まりの表'!$B$5,'決まりの表'!$B$6))))</f>
        <v/>
      </c>
      <c r="G172" s="27">
        <f>IF(G$2="",0,IF(($C172&lt;G$3)+($C172&gt;G$5),0,IF(1+($D$2&lt;&gt;"")*($C172&lt;=$D$6)+($E$2&lt;&gt;"")*($C172&lt;=$E$6)+($F$2&lt;&gt;"")*($C172&lt;=$F$6)&gt;=3,'決まりの表'!$B$7,IF($C172&lt;=G$4,'決まりの表'!$B$5,'決まりの表'!$B$6))))</f>
        <v/>
      </c>
      <c r="H172" s="26">
        <f>SUM(D172:G172)</f>
        <v/>
      </c>
      <c r="I172" s="27">
        <f>IF(COUNTIFS('決まりの表'!$B$12:$B$17,MONTH(A172))&gt;0,H170+H171,0)</f>
        <v/>
      </c>
    </row>
    <row r="173">
      <c r="A173" s="23">
        <f>EOMONTH(A172,0)+1</f>
        <v/>
      </c>
      <c r="B173" s="12">
        <f>YEAR(A173)</f>
        <v/>
      </c>
      <c r="C173" s="12">
        <f>YEAR(A173)*12+MONTH(A173)</f>
        <v/>
      </c>
      <c r="D173" s="27">
        <f>IF(D$2="",0,IF(($C173&lt;D$3)+($C173&gt;D$5),0,IF($C173&lt;=D$4,'決まりの表'!$B$5,'決まりの表'!$B$6)))</f>
        <v/>
      </c>
      <c r="E173" s="27">
        <f>IF(E$2="",0,IF(($C173&lt;E$3)+($C173&gt;E$5),0,IF(1+($D$2&lt;&gt;"")*($C173&lt;=$D$6)&gt;=3,'決まりの表'!$B$7,IF($C173&lt;=E$4,'決まりの表'!$B$5,'決まりの表'!$B$6))))</f>
        <v/>
      </c>
      <c r="F173" s="27">
        <f>IF(F$2="",0,IF(($C173&lt;F$3)+($C173&gt;F$5),0,IF(1+($D$2&lt;&gt;"")*($C173&lt;=$D$6)+($E$2&lt;&gt;"")*($C173&lt;=$E$6)&gt;=3,'決まりの表'!$B$7,IF($C173&lt;=F$4,'決まりの表'!$B$5,'決まりの表'!$B$6))))</f>
        <v/>
      </c>
      <c r="G173" s="27">
        <f>IF(G$2="",0,IF(($C173&lt;G$3)+($C173&gt;G$5),0,IF(1+($D$2&lt;&gt;"")*($C173&lt;=$D$6)+($E$2&lt;&gt;"")*($C173&lt;=$E$6)+($F$2&lt;&gt;"")*($C173&lt;=$F$6)&gt;=3,'決まりの表'!$B$7,IF($C173&lt;=G$4,'決まりの表'!$B$5,'決まりの表'!$B$6))))</f>
        <v/>
      </c>
      <c r="H173" s="26">
        <f>SUM(D173:G173)</f>
        <v/>
      </c>
      <c r="I173" s="27">
        <f>IF(COUNTIFS('決まりの表'!$B$12:$B$17,MONTH(A173))&gt;0,H171+H172,0)</f>
        <v/>
      </c>
    </row>
    <row r="174">
      <c r="A174" s="23">
        <f>EOMONTH(A173,0)+1</f>
        <v/>
      </c>
      <c r="B174" s="12">
        <f>YEAR(A174)</f>
        <v/>
      </c>
      <c r="C174" s="12">
        <f>YEAR(A174)*12+MONTH(A174)</f>
        <v/>
      </c>
      <c r="D174" s="27">
        <f>IF(D$2="",0,IF(($C174&lt;D$3)+($C174&gt;D$5),0,IF($C174&lt;=D$4,'決まりの表'!$B$5,'決まりの表'!$B$6)))</f>
        <v/>
      </c>
      <c r="E174" s="27">
        <f>IF(E$2="",0,IF(($C174&lt;E$3)+($C174&gt;E$5),0,IF(1+($D$2&lt;&gt;"")*($C174&lt;=$D$6)&gt;=3,'決まりの表'!$B$7,IF($C174&lt;=E$4,'決まりの表'!$B$5,'決まりの表'!$B$6))))</f>
        <v/>
      </c>
      <c r="F174" s="27">
        <f>IF(F$2="",0,IF(($C174&lt;F$3)+($C174&gt;F$5),0,IF(1+($D$2&lt;&gt;"")*($C174&lt;=$D$6)+($E$2&lt;&gt;"")*($C174&lt;=$E$6)&gt;=3,'決まりの表'!$B$7,IF($C174&lt;=F$4,'決まりの表'!$B$5,'決まりの表'!$B$6))))</f>
        <v/>
      </c>
      <c r="G174" s="27">
        <f>IF(G$2="",0,IF(($C174&lt;G$3)+($C174&gt;G$5),0,IF(1+($D$2&lt;&gt;"")*($C174&lt;=$D$6)+($E$2&lt;&gt;"")*($C174&lt;=$E$6)+($F$2&lt;&gt;"")*($C174&lt;=$F$6)&gt;=3,'決まりの表'!$B$7,IF($C174&lt;=G$4,'決まりの表'!$B$5,'決まりの表'!$B$6))))</f>
        <v/>
      </c>
      <c r="H174" s="26">
        <f>SUM(D174:G174)</f>
        <v/>
      </c>
      <c r="I174" s="27">
        <f>IF(COUNTIFS('決まりの表'!$B$12:$B$17,MONTH(A174))&gt;0,H172+H173,0)</f>
        <v/>
      </c>
    </row>
    <row r="175">
      <c r="A175" s="23">
        <f>EOMONTH(A174,0)+1</f>
        <v/>
      </c>
      <c r="B175" s="12">
        <f>YEAR(A175)</f>
        <v/>
      </c>
      <c r="C175" s="12">
        <f>YEAR(A175)*12+MONTH(A175)</f>
        <v/>
      </c>
      <c r="D175" s="27">
        <f>IF(D$2="",0,IF(($C175&lt;D$3)+($C175&gt;D$5),0,IF($C175&lt;=D$4,'決まりの表'!$B$5,'決まりの表'!$B$6)))</f>
        <v/>
      </c>
      <c r="E175" s="27">
        <f>IF(E$2="",0,IF(($C175&lt;E$3)+($C175&gt;E$5),0,IF(1+($D$2&lt;&gt;"")*($C175&lt;=$D$6)&gt;=3,'決まりの表'!$B$7,IF($C175&lt;=E$4,'決まりの表'!$B$5,'決まりの表'!$B$6))))</f>
        <v/>
      </c>
      <c r="F175" s="27">
        <f>IF(F$2="",0,IF(($C175&lt;F$3)+($C175&gt;F$5),0,IF(1+($D$2&lt;&gt;"")*($C175&lt;=$D$6)+($E$2&lt;&gt;"")*($C175&lt;=$E$6)&gt;=3,'決まりの表'!$B$7,IF($C175&lt;=F$4,'決まりの表'!$B$5,'決まりの表'!$B$6))))</f>
        <v/>
      </c>
      <c r="G175" s="27">
        <f>IF(G$2="",0,IF(($C175&lt;G$3)+($C175&gt;G$5),0,IF(1+($D$2&lt;&gt;"")*($C175&lt;=$D$6)+($E$2&lt;&gt;"")*($C175&lt;=$E$6)+($F$2&lt;&gt;"")*($C175&lt;=$F$6)&gt;=3,'決まりの表'!$B$7,IF($C175&lt;=G$4,'決まりの表'!$B$5,'決まりの表'!$B$6))))</f>
        <v/>
      </c>
      <c r="H175" s="26">
        <f>SUM(D175:G175)</f>
        <v/>
      </c>
      <c r="I175" s="27">
        <f>IF(COUNTIFS('決まりの表'!$B$12:$B$17,MONTH(A175))&gt;0,H173+H174,0)</f>
        <v/>
      </c>
    </row>
    <row r="176">
      <c r="A176" s="23">
        <f>EOMONTH(A175,0)+1</f>
        <v/>
      </c>
      <c r="B176" s="12">
        <f>YEAR(A176)</f>
        <v/>
      </c>
      <c r="C176" s="12">
        <f>YEAR(A176)*12+MONTH(A176)</f>
        <v/>
      </c>
      <c r="D176" s="27">
        <f>IF(D$2="",0,IF(($C176&lt;D$3)+($C176&gt;D$5),0,IF($C176&lt;=D$4,'決まりの表'!$B$5,'決まりの表'!$B$6)))</f>
        <v/>
      </c>
      <c r="E176" s="27">
        <f>IF(E$2="",0,IF(($C176&lt;E$3)+($C176&gt;E$5),0,IF(1+($D$2&lt;&gt;"")*($C176&lt;=$D$6)&gt;=3,'決まりの表'!$B$7,IF($C176&lt;=E$4,'決まりの表'!$B$5,'決まりの表'!$B$6))))</f>
        <v/>
      </c>
      <c r="F176" s="27">
        <f>IF(F$2="",0,IF(($C176&lt;F$3)+($C176&gt;F$5),0,IF(1+($D$2&lt;&gt;"")*($C176&lt;=$D$6)+($E$2&lt;&gt;"")*($C176&lt;=$E$6)&gt;=3,'決まりの表'!$B$7,IF($C176&lt;=F$4,'決まりの表'!$B$5,'決まりの表'!$B$6))))</f>
        <v/>
      </c>
      <c r="G176" s="27">
        <f>IF(G$2="",0,IF(($C176&lt;G$3)+($C176&gt;G$5),0,IF(1+($D$2&lt;&gt;"")*($C176&lt;=$D$6)+($E$2&lt;&gt;"")*($C176&lt;=$E$6)+($F$2&lt;&gt;"")*($C176&lt;=$F$6)&gt;=3,'決まりの表'!$B$7,IF($C176&lt;=G$4,'決まりの表'!$B$5,'決まりの表'!$B$6))))</f>
        <v/>
      </c>
      <c r="H176" s="26">
        <f>SUM(D176:G176)</f>
        <v/>
      </c>
      <c r="I176" s="27">
        <f>IF(COUNTIFS('決まりの表'!$B$12:$B$17,MONTH(A176))&gt;0,H174+H175,0)</f>
        <v/>
      </c>
    </row>
    <row r="177">
      <c r="A177" s="23">
        <f>EOMONTH(A176,0)+1</f>
        <v/>
      </c>
      <c r="B177" s="12">
        <f>YEAR(A177)</f>
        <v/>
      </c>
      <c r="C177" s="12">
        <f>YEAR(A177)*12+MONTH(A177)</f>
        <v/>
      </c>
      <c r="D177" s="27">
        <f>IF(D$2="",0,IF(($C177&lt;D$3)+($C177&gt;D$5),0,IF($C177&lt;=D$4,'決まりの表'!$B$5,'決まりの表'!$B$6)))</f>
        <v/>
      </c>
      <c r="E177" s="27">
        <f>IF(E$2="",0,IF(($C177&lt;E$3)+($C177&gt;E$5),0,IF(1+($D$2&lt;&gt;"")*($C177&lt;=$D$6)&gt;=3,'決まりの表'!$B$7,IF($C177&lt;=E$4,'決まりの表'!$B$5,'決まりの表'!$B$6))))</f>
        <v/>
      </c>
      <c r="F177" s="27">
        <f>IF(F$2="",0,IF(($C177&lt;F$3)+($C177&gt;F$5),0,IF(1+($D$2&lt;&gt;"")*($C177&lt;=$D$6)+($E$2&lt;&gt;"")*($C177&lt;=$E$6)&gt;=3,'決まりの表'!$B$7,IF($C177&lt;=F$4,'決まりの表'!$B$5,'決まりの表'!$B$6))))</f>
        <v/>
      </c>
      <c r="G177" s="27">
        <f>IF(G$2="",0,IF(($C177&lt;G$3)+($C177&gt;G$5),0,IF(1+($D$2&lt;&gt;"")*($C177&lt;=$D$6)+($E$2&lt;&gt;"")*($C177&lt;=$E$6)+($F$2&lt;&gt;"")*($C177&lt;=$F$6)&gt;=3,'決まりの表'!$B$7,IF($C177&lt;=G$4,'決まりの表'!$B$5,'決まりの表'!$B$6))))</f>
        <v/>
      </c>
      <c r="H177" s="26">
        <f>SUM(D177:G177)</f>
        <v/>
      </c>
      <c r="I177" s="27">
        <f>IF(COUNTIFS('決まりの表'!$B$12:$B$17,MONTH(A177))&gt;0,H175+H176,0)</f>
        <v/>
      </c>
    </row>
    <row r="178">
      <c r="A178" s="23">
        <f>EOMONTH(A177,0)+1</f>
        <v/>
      </c>
      <c r="B178" s="12">
        <f>YEAR(A178)</f>
        <v/>
      </c>
      <c r="C178" s="12">
        <f>YEAR(A178)*12+MONTH(A178)</f>
        <v/>
      </c>
      <c r="D178" s="27">
        <f>IF(D$2="",0,IF(($C178&lt;D$3)+($C178&gt;D$5),0,IF($C178&lt;=D$4,'決まりの表'!$B$5,'決まりの表'!$B$6)))</f>
        <v/>
      </c>
      <c r="E178" s="27">
        <f>IF(E$2="",0,IF(($C178&lt;E$3)+($C178&gt;E$5),0,IF(1+($D$2&lt;&gt;"")*($C178&lt;=$D$6)&gt;=3,'決まりの表'!$B$7,IF($C178&lt;=E$4,'決まりの表'!$B$5,'決まりの表'!$B$6))))</f>
        <v/>
      </c>
      <c r="F178" s="27">
        <f>IF(F$2="",0,IF(($C178&lt;F$3)+($C178&gt;F$5),0,IF(1+($D$2&lt;&gt;"")*($C178&lt;=$D$6)+($E$2&lt;&gt;"")*($C178&lt;=$E$6)&gt;=3,'決まりの表'!$B$7,IF($C178&lt;=F$4,'決まりの表'!$B$5,'決まりの表'!$B$6))))</f>
        <v/>
      </c>
      <c r="G178" s="27">
        <f>IF(G$2="",0,IF(($C178&lt;G$3)+($C178&gt;G$5),0,IF(1+($D$2&lt;&gt;"")*($C178&lt;=$D$6)+($E$2&lt;&gt;"")*($C178&lt;=$E$6)+($F$2&lt;&gt;"")*($C178&lt;=$F$6)&gt;=3,'決まりの表'!$B$7,IF($C178&lt;=G$4,'決まりの表'!$B$5,'決まりの表'!$B$6))))</f>
        <v/>
      </c>
      <c r="H178" s="26">
        <f>SUM(D178:G178)</f>
        <v/>
      </c>
      <c r="I178" s="27">
        <f>IF(COUNTIFS('決まりの表'!$B$12:$B$17,MONTH(A178))&gt;0,H176+H177,0)</f>
        <v/>
      </c>
    </row>
    <row r="179">
      <c r="A179" s="23">
        <f>EOMONTH(A178,0)+1</f>
        <v/>
      </c>
      <c r="B179" s="12">
        <f>YEAR(A179)</f>
        <v/>
      </c>
      <c r="C179" s="12">
        <f>YEAR(A179)*12+MONTH(A179)</f>
        <v/>
      </c>
      <c r="D179" s="27">
        <f>IF(D$2="",0,IF(($C179&lt;D$3)+($C179&gt;D$5),0,IF($C179&lt;=D$4,'決まりの表'!$B$5,'決まりの表'!$B$6)))</f>
        <v/>
      </c>
      <c r="E179" s="27">
        <f>IF(E$2="",0,IF(($C179&lt;E$3)+($C179&gt;E$5),0,IF(1+($D$2&lt;&gt;"")*($C179&lt;=$D$6)&gt;=3,'決まりの表'!$B$7,IF($C179&lt;=E$4,'決まりの表'!$B$5,'決まりの表'!$B$6))))</f>
        <v/>
      </c>
      <c r="F179" s="27">
        <f>IF(F$2="",0,IF(($C179&lt;F$3)+($C179&gt;F$5),0,IF(1+($D$2&lt;&gt;"")*($C179&lt;=$D$6)+($E$2&lt;&gt;"")*($C179&lt;=$E$6)&gt;=3,'決まりの表'!$B$7,IF($C179&lt;=F$4,'決まりの表'!$B$5,'決まりの表'!$B$6))))</f>
        <v/>
      </c>
      <c r="G179" s="27">
        <f>IF(G$2="",0,IF(($C179&lt;G$3)+($C179&gt;G$5),0,IF(1+($D$2&lt;&gt;"")*($C179&lt;=$D$6)+($E$2&lt;&gt;"")*($C179&lt;=$E$6)+($F$2&lt;&gt;"")*($C179&lt;=$F$6)&gt;=3,'決まりの表'!$B$7,IF($C179&lt;=G$4,'決まりの表'!$B$5,'決まりの表'!$B$6))))</f>
        <v/>
      </c>
      <c r="H179" s="26">
        <f>SUM(D179:G179)</f>
        <v/>
      </c>
      <c r="I179" s="27">
        <f>IF(COUNTIFS('決まりの表'!$B$12:$B$17,MONTH(A179))&gt;0,H177+H178,0)</f>
        <v/>
      </c>
    </row>
    <row r="180">
      <c r="A180" s="23">
        <f>EOMONTH(A179,0)+1</f>
        <v/>
      </c>
      <c r="B180" s="12">
        <f>YEAR(A180)</f>
        <v/>
      </c>
      <c r="C180" s="12">
        <f>YEAR(A180)*12+MONTH(A180)</f>
        <v/>
      </c>
      <c r="D180" s="27">
        <f>IF(D$2="",0,IF(($C180&lt;D$3)+($C180&gt;D$5),0,IF($C180&lt;=D$4,'決まりの表'!$B$5,'決まりの表'!$B$6)))</f>
        <v/>
      </c>
      <c r="E180" s="27">
        <f>IF(E$2="",0,IF(($C180&lt;E$3)+($C180&gt;E$5),0,IF(1+($D$2&lt;&gt;"")*($C180&lt;=$D$6)&gt;=3,'決まりの表'!$B$7,IF($C180&lt;=E$4,'決まりの表'!$B$5,'決まりの表'!$B$6))))</f>
        <v/>
      </c>
      <c r="F180" s="27">
        <f>IF(F$2="",0,IF(($C180&lt;F$3)+($C180&gt;F$5),0,IF(1+($D$2&lt;&gt;"")*($C180&lt;=$D$6)+($E$2&lt;&gt;"")*($C180&lt;=$E$6)&gt;=3,'決まりの表'!$B$7,IF($C180&lt;=F$4,'決まりの表'!$B$5,'決まりの表'!$B$6))))</f>
        <v/>
      </c>
      <c r="G180" s="27">
        <f>IF(G$2="",0,IF(($C180&lt;G$3)+($C180&gt;G$5),0,IF(1+($D$2&lt;&gt;"")*($C180&lt;=$D$6)+($E$2&lt;&gt;"")*($C180&lt;=$E$6)+($F$2&lt;&gt;"")*($C180&lt;=$F$6)&gt;=3,'決まりの表'!$B$7,IF($C180&lt;=G$4,'決まりの表'!$B$5,'決まりの表'!$B$6))))</f>
        <v/>
      </c>
      <c r="H180" s="26">
        <f>SUM(D180:G180)</f>
        <v/>
      </c>
      <c r="I180" s="27">
        <f>IF(COUNTIFS('決まりの表'!$B$12:$B$17,MONTH(A180))&gt;0,H178+H179,0)</f>
        <v/>
      </c>
    </row>
    <row r="181">
      <c r="A181" s="23">
        <f>EOMONTH(A180,0)+1</f>
        <v/>
      </c>
      <c r="B181" s="12">
        <f>YEAR(A181)</f>
        <v/>
      </c>
      <c r="C181" s="12">
        <f>YEAR(A181)*12+MONTH(A181)</f>
        <v/>
      </c>
      <c r="D181" s="27">
        <f>IF(D$2="",0,IF(($C181&lt;D$3)+($C181&gt;D$5),0,IF($C181&lt;=D$4,'決まりの表'!$B$5,'決まりの表'!$B$6)))</f>
        <v/>
      </c>
      <c r="E181" s="27">
        <f>IF(E$2="",0,IF(($C181&lt;E$3)+($C181&gt;E$5),0,IF(1+($D$2&lt;&gt;"")*($C181&lt;=$D$6)&gt;=3,'決まりの表'!$B$7,IF($C181&lt;=E$4,'決まりの表'!$B$5,'決まりの表'!$B$6))))</f>
        <v/>
      </c>
      <c r="F181" s="27">
        <f>IF(F$2="",0,IF(($C181&lt;F$3)+($C181&gt;F$5),0,IF(1+($D$2&lt;&gt;"")*($C181&lt;=$D$6)+($E$2&lt;&gt;"")*($C181&lt;=$E$6)&gt;=3,'決まりの表'!$B$7,IF($C181&lt;=F$4,'決まりの表'!$B$5,'決まりの表'!$B$6))))</f>
        <v/>
      </c>
      <c r="G181" s="27">
        <f>IF(G$2="",0,IF(($C181&lt;G$3)+($C181&gt;G$5),0,IF(1+($D$2&lt;&gt;"")*($C181&lt;=$D$6)+($E$2&lt;&gt;"")*($C181&lt;=$E$6)+($F$2&lt;&gt;"")*($C181&lt;=$F$6)&gt;=3,'決まりの表'!$B$7,IF($C181&lt;=G$4,'決まりの表'!$B$5,'決まりの表'!$B$6))))</f>
        <v/>
      </c>
      <c r="H181" s="26">
        <f>SUM(D181:G181)</f>
        <v/>
      </c>
      <c r="I181" s="27">
        <f>IF(COUNTIFS('決まりの表'!$B$12:$B$17,MONTH(A181))&gt;0,H179+H180,0)</f>
        <v/>
      </c>
    </row>
    <row r="182">
      <c r="A182" s="23">
        <f>EOMONTH(A181,0)+1</f>
        <v/>
      </c>
      <c r="B182" s="12">
        <f>YEAR(A182)</f>
        <v/>
      </c>
      <c r="C182" s="12">
        <f>YEAR(A182)*12+MONTH(A182)</f>
        <v/>
      </c>
      <c r="D182" s="27">
        <f>IF(D$2="",0,IF(($C182&lt;D$3)+($C182&gt;D$5),0,IF($C182&lt;=D$4,'決まりの表'!$B$5,'決まりの表'!$B$6)))</f>
        <v/>
      </c>
      <c r="E182" s="27">
        <f>IF(E$2="",0,IF(($C182&lt;E$3)+($C182&gt;E$5),0,IF(1+($D$2&lt;&gt;"")*($C182&lt;=$D$6)&gt;=3,'決まりの表'!$B$7,IF($C182&lt;=E$4,'決まりの表'!$B$5,'決まりの表'!$B$6))))</f>
        <v/>
      </c>
      <c r="F182" s="27">
        <f>IF(F$2="",0,IF(($C182&lt;F$3)+($C182&gt;F$5),0,IF(1+($D$2&lt;&gt;"")*($C182&lt;=$D$6)+($E$2&lt;&gt;"")*($C182&lt;=$E$6)&gt;=3,'決まりの表'!$B$7,IF($C182&lt;=F$4,'決まりの表'!$B$5,'決まりの表'!$B$6))))</f>
        <v/>
      </c>
      <c r="G182" s="27">
        <f>IF(G$2="",0,IF(($C182&lt;G$3)+($C182&gt;G$5),0,IF(1+($D$2&lt;&gt;"")*($C182&lt;=$D$6)+($E$2&lt;&gt;"")*($C182&lt;=$E$6)+($F$2&lt;&gt;"")*($C182&lt;=$F$6)&gt;=3,'決まりの表'!$B$7,IF($C182&lt;=G$4,'決まりの表'!$B$5,'決まりの表'!$B$6))))</f>
        <v/>
      </c>
      <c r="H182" s="26">
        <f>SUM(D182:G182)</f>
        <v/>
      </c>
      <c r="I182" s="27">
        <f>IF(COUNTIFS('決まりの表'!$B$12:$B$17,MONTH(A182))&gt;0,H180+H181,0)</f>
        <v/>
      </c>
    </row>
    <row r="183">
      <c r="A183" s="23">
        <f>EOMONTH(A182,0)+1</f>
        <v/>
      </c>
      <c r="B183" s="12">
        <f>YEAR(A183)</f>
        <v/>
      </c>
      <c r="C183" s="12">
        <f>YEAR(A183)*12+MONTH(A183)</f>
        <v/>
      </c>
      <c r="D183" s="27">
        <f>IF(D$2="",0,IF(($C183&lt;D$3)+($C183&gt;D$5),0,IF($C183&lt;=D$4,'決まりの表'!$B$5,'決まりの表'!$B$6)))</f>
        <v/>
      </c>
      <c r="E183" s="27">
        <f>IF(E$2="",0,IF(($C183&lt;E$3)+($C183&gt;E$5),0,IF(1+($D$2&lt;&gt;"")*($C183&lt;=$D$6)&gt;=3,'決まりの表'!$B$7,IF($C183&lt;=E$4,'決まりの表'!$B$5,'決まりの表'!$B$6))))</f>
        <v/>
      </c>
      <c r="F183" s="27">
        <f>IF(F$2="",0,IF(($C183&lt;F$3)+($C183&gt;F$5),0,IF(1+($D$2&lt;&gt;"")*($C183&lt;=$D$6)+($E$2&lt;&gt;"")*($C183&lt;=$E$6)&gt;=3,'決まりの表'!$B$7,IF($C183&lt;=F$4,'決まりの表'!$B$5,'決まりの表'!$B$6))))</f>
        <v/>
      </c>
      <c r="G183" s="27">
        <f>IF(G$2="",0,IF(($C183&lt;G$3)+($C183&gt;G$5),0,IF(1+($D$2&lt;&gt;"")*($C183&lt;=$D$6)+($E$2&lt;&gt;"")*($C183&lt;=$E$6)+($F$2&lt;&gt;"")*($C183&lt;=$F$6)&gt;=3,'決まりの表'!$B$7,IF($C183&lt;=G$4,'決まりの表'!$B$5,'決まりの表'!$B$6))))</f>
        <v/>
      </c>
      <c r="H183" s="26">
        <f>SUM(D183:G183)</f>
        <v/>
      </c>
      <c r="I183" s="27">
        <f>IF(COUNTIFS('決まりの表'!$B$12:$B$17,MONTH(A183))&gt;0,H181+H182,0)</f>
        <v/>
      </c>
    </row>
    <row r="184">
      <c r="A184" s="23">
        <f>EOMONTH(A183,0)+1</f>
        <v/>
      </c>
      <c r="B184" s="12">
        <f>YEAR(A184)</f>
        <v/>
      </c>
      <c r="C184" s="12">
        <f>YEAR(A184)*12+MONTH(A184)</f>
        <v/>
      </c>
      <c r="D184" s="27">
        <f>IF(D$2="",0,IF(($C184&lt;D$3)+($C184&gt;D$5),0,IF($C184&lt;=D$4,'決まりの表'!$B$5,'決まりの表'!$B$6)))</f>
        <v/>
      </c>
      <c r="E184" s="27">
        <f>IF(E$2="",0,IF(($C184&lt;E$3)+($C184&gt;E$5),0,IF(1+($D$2&lt;&gt;"")*($C184&lt;=$D$6)&gt;=3,'決まりの表'!$B$7,IF($C184&lt;=E$4,'決まりの表'!$B$5,'決まりの表'!$B$6))))</f>
        <v/>
      </c>
      <c r="F184" s="27">
        <f>IF(F$2="",0,IF(($C184&lt;F$3)+($C184&gt;F$5),0,IF(1+($D$2&lt;&gt;"")*($C184&lt;=$D$6)+($E$2&lt;&gt;"")*($C184&lt;=$E$6)&gt;=3,'決まりの表'!$B$7,IF($C184&lt;=F$4,'決まりの表'!$B$5,'決まりの表'!$B$6))))</f>
        <v/>
      </c>
      <c r="G184" s="27">
        <f>IF(G$2="",0,IF(($C184&lt;G$3)+($C184&gt;G$5),0,IF(1+($D$2&lt;&gt;"")*($C184&lt;=$D$6)+($E$2&lt;&gt;"")*($C184&lt;=$E$6)+($F$2&lt;&gt;"")*($C184&lt;=$F$6)&gt;=3,'決まりの表'!$B$7,IF($C184&lt;=G$4,'決まりの表'!$B$5,'決まりの表'!$B$6))))</f>
        <v/>
      </c>
      <c r="H184" s="26">
        <f>SUM(D184:G184)</f>
        <v/>
      </c>
      <c r="I184" s="27">
        <f>IF(COUNTIFS('決まりの表'!$B$12:$B$17,MONTH(A184))&gt;0,H182+H183,0)</f>
        <v/>
      </c>
    </row>
    <row r="185">
      <c r="A185" s="23">
        <f>EOMONTH(A184,0)+1</f>
        <v/>
      </c>
      <c r="B185" s="12">
        <f>YEAR(A185)</f>
        <v/>
      </c>
      <c r="C185" s="12">
        <f>YEAR(A185)*12+MONTH(A185)</f>
        <v/>
      </c>
      <c r="D185" s="27">
        <f>IF(D$2="",0,IF(($C185&lt;D$3)+($C185&gt;D$5),0,IF($C185&lt;=D$4,'決まりの表'!$B$5,'決まりの表'!$B$6)))</f>
        <v/>
      </c>
      <c r="E185" s="27">
        <f>IF(E$2="",0,IF(($C185&lt;E$3)+($C185&gt;E$5),0,IF(1+($D$2&lt;&gt;"")*($C185&lt;=$D$6)&gt;=3,'決まりの表'!$B$7,IF($C185&lt;=E$4,'決まりの表'!$B$5,'決まりの表'!$B$6))))</f>
        <v/>
      </c>
      <c r="F185" s="27">
        <f>IF(F$2="",0,IF(($C185&lt;F$3)+($C185&gt;F$5),0,IF(1+($D$2&lt;&gt;"")*($C185&lt;=$D$6)+($E$2&lt;&gt;"")*($C185&lt;=$E$6)&gt;=3,'決まりの表'!$B$7,IF($C185&lt;=F$4,'決まりの表'!$B$5,'決まりの表'!$B$6))))</f>
        <v/>
      </c>
      <c r="G185" s="27">
        <f>IF(G$2="",0,IF(($C185&lt;G$3)+($C185&gt;G$5),0,IF(1+($D$2&lt;&gt;"")*($C185&lt;=$D$6)+($E$2&lt;&gt;"")*($C185&lt;=$E$6)+($F$2&lt;&gt;"")*($C185&lt;=$F$6)&gt;=3,'決まりの表'!$B$7,IF($C185&lt;=G$4,'決まりの表'!$B$5,'決まりの表'!$B$6))))</f>
        <v/>
      </c>
      <c r="H185" s="26">
        <f>SUM(D185:G185)</f>
        <v/>
      </c>
      <c r="I185" s="27">
        <f>IF(COUNTIFS('決まりの表'!$B$12:$B$17,MONTH(A185))&gt;0,H183+H184,0)</f>
        <v/>
      </c>
    </row>
    <row r="186">
      <c r="A186" s="23">
        <f>EOMONTH(A185,0)+1</f>
        <v/>
      </c>
      <c r="B186" s="12">
        <f>YEAR(A186)</f>
        <v/>
      </c>
      <c r="C186" s="12">
        <f>YEAR(A186)*12+MONTH(A186)</f>
        <v/>
      </c>
      <c r="D186" s="27">
        <f>IF(D$2="",0,IF(($C186&lt;D$3)+($C186&gt;D$5),0,IF($C186&lt;=D$4,'決まりの表'!$B$5,'決まりの表'!$B$6)))</f>
        <v/>
      </c>
      <c r="E186" s="27">
        <f>IF(E$2="",0,IF(($C186&lt;E$3)+($C186&gt;E$5),0,IF(1+($D$2&lt;&gt;"")*($C186&lt;=$D$6)&gt;=3,'決まりの表'!$B$7,IF($C186&lt;=E$4,'決まりの表'!$B$5,'決まりの表'!$B$6))))</f>
        <v/>
      </c>
      <c r="F186" s="27">
        <f>IF(F$2="",0,IF(($C186&lt;F$3)+($C186&gt;F$5),0,IF(1+($D$2&lt;&gt;"")*($C186&lt;=$D$6)+($E$2&lt;&gt;"")*($C186&lt;=$E$6)&gt;=3,'決まりの表'!$B$7,IF($C186&lt;=F$4,'決まりの表'!$B$5,'決まりの表'!$B$6))))</f>
        <v/>
      </c>
      <c r="G186" s="27">
        <f>IF(G$2="",0,IF(($C186&lt;G$3)+($C186&gt;G$5),0,IF(1+($D$2&lt;&gt;"")*($C186&lt;=$D$6)+($E$2&lt;&gt;"")*($C186&lt;=$E$6)+($F$2&lt;&gt;"")*($C186&lt;=$F$6)&gt;=3,'決まりの表'!$B$7,IF($C186&lt;=G$4,'決まりの表'!$B$5,'決まりの表'!$B$6))))</f>
        <v/>
      </c>
      <c r="H186" s="26">
        <f>SUM(D186:G186)</f>
        <v/>
      </c>
      <c r="I186" s="27">
        <f>IF(COUNTIFS('決まりの表'!$B$12:$B$17,MONTH(A186))&gt;0,H184+H185,0)</f>
        <v/>
      </c>
    </row>
    <row r="187">
      <c r="A187" s="23">
        <f>EOMONTH(A186,0)+1</f>
        <v/>
      </c>
      <c r="B187" s="12">
        <f>YEAR(A187)</f>
        <v/>
      </c>
      <c r="C187" s="12">
        <f>YEAR(A187)*12+MONTH(A187)</f>
        <v/>
      </c>
      <c r="D187" s="27">
        <f>IF(D$2="",0,IF(($C187&lt;D$3)+($C187&gt;D$5),0,IF($C187&lt;=D$4,'決まりの表'!$B$5,'決まりの表'!$B$6)))</f>
        <v/>
      </c>
      <c r="E187" s="27">
        <f>IF(E$2="",0,IF(($C187&lt;E$3)+($C187&gt;E$5),0,IF(1+($D$2&lt;&gt;"")*($C187&lt;=$D$6)&gt;=3,'決まりの表'!$B$7,IF($C187&lt;=E$4,'決まりの表'!$B$5,'決まりの表'!$B$6))))</f>
        <v/>
      </c>
      <c r="F187" s="27">
        <f>IF(F$2="",0,IF(($C187&lt;F$3)+($C187&gt;F$5),0,IF(1+($D$2&lt;&gt;"")*($C187&lt;=$D$6)+($E$2&lt;&gt;"")*($C187&lt;=$E$6)&gt;=3,'決まりの表'!$B$7,IF($C187&lt;=F$4,'決まりの表'!$B$5,'決まりの表'!$B$6))))</f>
        <v/>
      </c>
      <c r="G187" s="27">
        <f>IF(G$2="",0,IF(($C187&lt;G$3)+($C187&gt;G$5),0,IF(1+($D$2&lt;&gt;"")*($C187&lt;=$D$6)+($E$2&lt;&gt;"")*($C187&lt;=$E$6)+($F$2&lt;&gt;"")*($C187&lt;=$F$6)&gt;=3,'決まりの表'!$B$7,IF($C187&lt;=G$4,'決まりの表'!$B$5,'決まりの表'!$B$6))))</f>
        <v/>
      </c>
      <c r="H187" s="26">
        <f>SUM(D187:G187)</f>
        <v/>
      </c>
      <c r="I187" s="27">
        <f>IF(COUNTIFS('決まりの表'!$B$12:$B$17,MONTH(A187))&gt;0,H185+H186,0)</f>
        <v/>
      </c>
    </row>
    <row r="188">
      <c r="A188" s="23">
        <f>EOMONTH(A187,0)+1</f>
        <v/>
      </c>
      <c r="B188" s="12">
        <f>YEAR(A188)</f>
        <v/>
      </c>
      <c r="C188" s="12">
        <f>YEAR(A188)*12+MONTH(A188)</f>
        <v/>
      </c>
      <c r="D188" s="27">
        <f>IF(D$2="",0,IF(($C188&lt;D$3)+($C188&gt;D$5),0,IF($C188&lt;=D$4,'決まりの表'!$B$5,'決まりの表'!$B$6)))</f>
        <v/>
      </c>
      <c r="E188" s="27">
        <f>IF(E$2="",0,IF(($C188&lt;E$3)+($C188&gt;E$5),0,IF(1+($D$2&lt;&gt;"")*($C188&lt;=$D$6)&gt;=3,'決まりの表'!$B$7,IF($C188&lt;=E$4,'決まりの表'!$B$5,'決まりの表'!$B$6))))</f>
        <v/>
      </c>
      <c r="F188" s="27">
        <f>IF(F$2="",0,IF(($C188&lt;F$3)+($C188&gt;F$5),0,IF(1+($D$2&lt;&gt;"")*($C188&lt;=$D$6)+($E$2&lt;&gt;"")*($C188&lt;=$E$6)&gt;=3,'決まりの表'!$B$7,IF($C188&lt;=F$4,'決まりの表'!$B$5,'決まりの表'!$B$6))))</f>
        <v/>
      </c>
      <c r="G188" s="27">
        <f>IF(G$2="",0,IF(($C188&lt;G$3)+($C188&gt;G$5),0,IF(1+($D$2&lt;&gt;"")*($C188&lt;=$D$6)+($E$2&lt;&gt;"")*($C188&lt;=$E$6)+($F$2&lt;&gt;"")*($C188&lt;=$F$6)&gt;=3,'決まりの表'!$B$7,IF($C188&lt;=G$4,'決まりの表'!$B$5,'決まりの表'!$B$6))))</f>
        <v/>
      </c>
      <c r="H188" s="26">
        <f>SUM(D188:G188)</f>
        <v/>
      </c>
      <c r="I188" s="27">
        <f>IF(COUNTIFS('決まりの表'!$B$12:$B$17,MONTH(A188))&gt;0,H186+H187,0)</f>
        <v/>
      </c>
    </row>
    <row r="189">
      <c r="A189" s="23">
        <f>EOMONTH(A188,0)+1</f>
        <v/>
      </c>
      <c r="B189" s="12">
        <f>YEAR(A189)</f>
        <v/>
      </c>
      <c r="C189" s="12">
        <f>YEAR(A189)*12+MONTH(A189)</f>
        <v/>
      </c>
      <c r="D189" s="27">
        <f>IF(D$2="",0,IF(($C189&lt;D$3)+($C189&gt;D$5),0,IF($C189&lt;=D$4,'決まりの表'!$B$5,'決まりの表'!$B$6)))</f>
        <v/>
      </c>
      <c r="E189" s="27">
        <f>IF(E$2="",0,IF(($C189&lt;E$3)+($C189&gt;E$5),0,IF(1+($D$2&lt;&gt;"")*($C189&lt;=$D$6)&gt;=3,'決まりの表'!$B$7,IF($C189&lt;=E$4,'決まりの表'!$B$5,'決まりの表'!$B$6))))</f>
        <v/>
      </c>
      <c r="F189" s="27">
        <f>IF(F$2="",0,IF(($C189&lt;F$3)+($C189&gt;F$5),0,IF(1+($D$2&lt;&gt;"")*($C189&lt;=$D$6)+($E$2&lt;&gt;"")*($C189&lt;=$E$6)&gt;=3,'決まりの表'!$B$7,IF($C189&lt;=F$4,'決まりの表'!$B$5,'決まりの表'!$B$6))))</f>
        <v/>
      </c>
      <c r="G189" s="27">
        <f>IF(G$2="",0,IF(($C189&lt;G$3)+($C189&gt;G$5),0,IF(1+($D$2&lt;&gt;"")*($C189&lt;=$D$6)+($E$2&lt;&gt;"")*($C189&lt;=$E$6)+($F$2&lt;&gt;"")*($C189&lt;=$F$6)&gt;=3,'決まりの表'!$B$7,IF($C189&lt;=G$4,'決まりの表'!$B$5,'決まりの表'!$B$6))))</f>
        <v/>
      </c>
      <c r="H189" s="26">
        <f>SUM(D189:G189)</f>
        <v/>
      </c>
      <c r="I189" s="27">
        <f>IF(COUNTIFS('決まりの表'!$B$12:$B$17,MONTH(A189))&gt;0,H187+H188,0)</f>
        <v/>
      </c>
    </row>
    <row r="190">
      <c r="A190" s="23">
        <f>EOMONTH(A189,0)+1</f>
        <v/>
      </c>
      <c r="B190" s="12">
        <f>YEAR(A190)</f>
        <v/>
      </c>
      <c r="C190" s="12">
        <f>YEAR(A190)*12+MONTH(A190)</f>
        <v/>
      </c>
      <c r="D190" s="27">
        <f>IF(D$2="",0,IF(($C190&lt;D$3)+($C190&gt;D$5),0,IF($C190&lt;=D$4,'決まりの表'!$B$5,'決まりの表'!$B$6)))</f>
        <v/>
      </c>
      <c r="E190" s="27">
        <f>IF(E$2="",0,IF(($C190&lt;E$3)+($C190&gt;E$5),0,IF(1+($D$2&lt;&gt;"")*($C190&lt;=$D$6)&gt;=3,'決まりの表'!$B$7,IF($C190&lt;=E$4,'決まりの表'!$B$5,'決まりの表'!$B$6))))</f>
        <v/>
      </c>
      <c r="F190" s="27">
        <f>IF(F$2="",0,IF(($C190&lt;F$3)+($C190&gt;F$5),0,IF(1+($D$2&lt;&gt;"")*($C190&lt;=$D$6)+($E$2&lt;&gt;"")*($C190&lt;=$E$6)&gt;=3,'決まりの表'!$B$7,IF($C190&lt;=F$4,'決まりの表'!$B$5,'決まりの表'!$B$6))))</f>
        <v/>
      </c>
      <c r="G190" s="27">
        <f>IF(G$2="",0,IF(($C190&lt;G$3)+($C190&gt;G$5),0,IF(1+($D$2&lt;&gt;"")*($C190&lt;=$D$6)+($E$2&lt;&gt;"")*($C190&lt;=$E$6)+($F$2&lt;&gt;"")*($C190&lt;=$F$6)&gt;=3,'決まりの表'!$B$7,IF($C190&lt;=G$4,'決まりの表'!$B$5,'決まりの表'!$B$6))))</f>
        <v/>
      </c>
      <c r="H190" s="26">
        <f>SUM(D190:G190)</f>
        <v/>
      </c>
      <c r="I190" s="27">
        <f>IF(COUNTIFS('決まりの表'!$B$12:$B$17,MONTH(A190))&gt;0,H188+H189,0)</f>
        <v/>
      </c>
    </row>
    <row r="191">
      <c r="A191" s="23">
        <f>EOMONTH(A190,0)+1</f>
        <v/>
      </c>
      <c r="B191" s="12">
        <f>YEAR(A191)</f>
        <v/>
      </c>
      <c r="C191" s="12">
        <f>YEAR(A191)*12+MONTH(A191)</f>
        <v/>
      </c>
      <c r="D191" s="27">
        <f>IF(D$2="",0,IF(($C191&lt;D$3)+($C191&gt;D$5),0,IF($C191&lt;=D$4,'決まりの表'!$B$5,'決まりの表'!$B$6)))</f>
        <v/>
      </c>
      <c r="E191" s="27">
        <f>IF(E$2="",0,IF(($C191&lt;E$3)+($C191&gt;E$5),0,IF(1+($D$2&lt;&gt;"")*($C191&lt;=$D$6)&gt;=3,'決まりの表'!$B$7,IF($C191&lt;=E$4,'決まりの表'!$B$5,'決まりの表'!$B$6))))</f>
        <v/>
      </c>
      <c r="F191" s="27">
        <f>IF(F$2="",0,IF(($C191&lt;F$3)+($C191&gt;F$5),0,IF(1+($D$2&lt;&gt;"")*($C191&lt;=$D$6)+($E$2&lt;&gt;"")*($C191&lt;=$E$6)&gt;=3,'決まりの表'!$B$7,IF($C191&lt;=F$4,'決まりの表'!$B$5,'決まりの表'!$B$6))))</f>
        <v/>
      </c>
      <c r="G191" s="27">
        <f>IF(G$2="",0,IF(($C191&lt;G$3)+($C191&gt;G$5),0,IF(1+($D$2&lt;&gt;"")*($C191&lt;=$D$6)+($E$2&lt;&gt;"")*($C191&lt;=$E$6)+($F$2&lt;&gt;"")*($C191&lt;=$F$6)&gt;=3,'決まりの表'!$B$7,IF($C191&lt;=G$4,'決まりの表'!$B$5,'決まりの表'!$B$6))))</f>
        <v/>
      </c>
      <c r="H191" s="26">
        <f>SUM(D191:G191)</f>
        <v/>
      </c>
      <c r="I191" s="27">
        <f>IF(COUNTIFS('決まりの表'!$B$12:$B$17,MONTH(A191))&gt;0,H189+H190,0)</f>
        <v/>
      </c>
    </row>
    <row r="192">
      <c r="A192" s="23">
        <f>EOMONTH(A191,0)+1</f>
        <v/>
      </c>
      <c r="B192" s="12">
        <f>YEAR(A192)</f>
        <v/>
      </c>
      <c r="C192" s="12">
        <f>YEAR(A192)*12+MONTH(A192)</f>
        <v/>
      </c>
      <c r="D192" s="27">
        <f>IF(D$2="",0,IF(($C192&lt;D$3)+($C192&gt;D$5),0,IF($C192&lt;=D$4,'決まりの表'!$B$5,'決まりの表'!$B$6)))</f>
        <v/>
      </c>
      <c r="E192" s="27">
        <f>IF(E$2="",0,IF(($C192&lt;E$3)+($C192&gt;E$5),0,IF(1+($D$2&lt;&gt;"")*($C192&lt;=$D$6)&gt;=3,'決まりの表'!$B$7,IF($C192&lt;=E$4,'決まりの表'!$B$5,'決まりの表'!$B$6))))</f>
        <v/>
      </c>
      <c r="F192" s="27">
        <f>IF(F$2="",0,IF(($C192&lt;F$3)+($C192&gt;F$5),0,IF(1+($D$2&lt;&gt;"")*($C192&lt;=$D$6)+($E$2&lt;&gt;"")*($C192&lt;=$E$6)&gt;=3,'決まりの表'!$B$7,IF($C192&lt;=F$4,'決まりの表'!$B$5,'決まりの表'!$B$6))))</f>
        <v/>
      </c>
      <c r="G192" s="27">
        <f>IF(G$2="",0,IF(($C192&lt;G$3)+($C192&gt;G$5),0,IF(1+($D$2&lt;&gt;"")*($C192&lt;=$D$6)+($E$2&lt;&gt;"")*($C192&lt;=$E$6)+($F$2&lt;&gt;"")*($C192&lt;=$F$6)&gt;=3,'決まりの表'!$B$7,IF($C192&lt;=G$4,'決まりの表'!$B$5,'決まりの表'!$B$6))))</f>
        <v/>
      </c>
      <c r="H192" s="26">
        <f>SUM(D192:G192)</f>
        <v/>
      </c>
      <c r="I192" s="27">
        <f>IF(COUNTIFS('決まりの表'!$B$12:$B$17,MONTH(A192))&gt;0,H190+H191,0)</f>
        <v/>
      </c>
    </row>
    <row r="193">
      <c r="A193" s="23">
        <f>EOMONTH(A192,0)+1</f>
        <v/>
      </c>
      <c r="B193" s="12">
        <f>YEAR(A193)</f>
        <v/>
      </c>
      <c r="C193" s="12">
        <f>YEAR(A193)*12+MONTH(A193)</f>
        <v/>
      </c>
      <c r="D193" s="27">
        <f>IF(D$2="",0,IF(($C193&lt;D$3)+($C193&gt;D$5),0,IF($C193&lt;=D$4,'決まりの表'!$B$5,'決まりの表'!$B$6)))</f>
        <v/>
      </c>
      <c r="E193" s="27">
        <f>IF(E$2="",0,IF(($C193&lt;E$3)+($C193&gt;E$5),0,IF(1+($D$2&lt;&gt;"")*($C193&lt;=$D$6)&gt;=3,'決まりの表'!$B$7,IF($C193&lt;=E$4,'決まりの表'!$B$5,'決まりの表'!$B$6))))</f>
        <v/>
      </c>
      <c r="F193" s="27">
        <f>IF(F$2="",0,IF(($C193&lt;F$3)+($C193&gt;F$5),0,IF(1+($D$2&lt;&gt;"")*($C193&lt;=$D$6)+($E$2&lt;&gt;"")*($C193&lt;=$E$6)&gt;=3,'決まりの表'!$B$7,IF($C193&lt;=F$4,'決まりの表'!$B$5,'決まりの表'!$B$6))))</f>
        <v/>
      </c>
      <c r="G193" s="27">
        <f>IF(G$2="",0,IF(($C193&lt;G$3)+($C193&gt;G$5),0,IF(1+($D$2&lt;&gt;"")*($C193&lt;=$D$6)+($E$2&lt;&gt;"")*($C193&lt;=$E$6)+($F$2&lt;&gt;"")*($C193&lt;=$F$6)&gt;=3,'決まりの表'!$B$7,IF($C193&lt;=G$4,'決まりの表'!$B$5,'決まりの表'!$B$6))))</f>
        <v/>
      </c>
      <c r="H193" s="26">
        <f>SUM(D193:G193)</f>
        <v/>
      </c>
      <c r="I193" s="27">
        <f>IF(COUNTIFS('決まりの表'!$B$12:$B$17,MONTH(A193))&gt;0,H191+H192,0)</f>
        <v/>
      </c>
    </row>
    <row r="194">
      <c r="A194" s="23">
        <f>EOMONTH(A193,0)+1</f>
        <v/>
      </c>
      <c r="B194" s="12">
        <f>YEAR(A194)</f>
        <v/>
      </c>
      <c r="C194" s="12">
        <f>YEAR(A194)*12+MONTH(A194)</f>
        <v/>
      </c>
      <c r="D194" s="27">
        <f>IF(D$2="",0,IF(($C194&lt;D$3)+($C194&gt;D$5),0,IF($C194&lt;=D$4,'決まりの表'!$B$5,'決まりの表'!$B$6)))</f>
        <v/>
      </c>
      <c r="E194" s="27">
        <f>IF(E$2="",0,IF(($C194&lt;E$3)+($C194&gt;E$5),0,IF(1+($D$2&lt;&gt;"")*($C194&lt;=$D$6)&gt;=3,'決まりの表'!$B$7,IF($C194&lt;=E$4,'決まりの表'!$B$5,'決まりの表'!$B$6))))</f>
        <v/>
      </c>
      <c r="F194" s="27">
        <f>IF(F$2="",0,IF(($C194&lt;F$3)+($C194&gt;F$5),0,IF(1+($D$2&lt;&gt;"")*($C194&lt;=$D$6)+($E$2&lt;&gt;"")*($C194&lt;=$E$6)&gt;=3,'決まりの表'!$B$7,IF($C194&lt;=F$4,'決まりの表'!$B$5,'決まりの表'!$B$6))))</f>
        <v/>
      </c>
      <c r="G194" s="27">
        <f>IF(G$2="",0,IF(($C194&lt;G$3)+($C194&gt;G$5),0,IF(1+($D$2&lt;&gt;"")*($C194&lt;=$D$6)+($E$2&lt;&gt;"")*($C194&lt;=$E$6)+($F$2&lt;&gt;"")*($C194&lt;=$F$6)&gt;=3,'決まりの表'!$B$7,IF($C194&lt;=G$4,'決まりの表'!$B$5,'決まりの表'!$B$6))))</f>
        <v/>
      </c>
      <c r="H194" s="26">
        <f>SUM(D194:G194)</f>
        <v/>
      </c>
      <c r="I194" s="27">
        <f>IF(COUNTIFS('決まりの表'!$B$12:$B$17,MONTH(A194))&gt;0,H192+H193,0)</f>
        <v/>
      </c>
    </row>
    <row r="195">
      <c r="A195" s="23">
        <f>EOMONTH(A194,0)+1</f>
        <v/>
      </c>
      <c r="B195" s="12">
        <f>YEAR(A195)</f>
        <v/>
      </c>
      <c r="C195" s="12">
        <f>YEAR(A195)*12+MONTH(A195)</f>
        <v/>
      </c>
      <c r="D195" s="27">
        <f>IF(D$2="",0,IF(($C195&lt;D$3)+($C195&gt;D$5),0,IF($C195&lt;=D$4,'決まりの表'!$B$5,'決まりの表'!$B$6)))</f>
        <v/>
      </c>
      <c r="E195" s="27">
        <f>IF(E$2="",0,IF(($C195&lt;E$3)+($C195&gt;E$5),0,IF(1+($D$2&lt;&gt;"")*($C195&lt;=$D$6)&gt;=3,'決まりの表'!$B$7,IF($C195&lt;=E$4,'決まりの表'!$B$5,'決まりの表'!$B$6))))</f>
        <v/>
      </c>
      <c r="F195" s="27">
        <f>IF(F$2="",0,IF(($C195&lt;F$3)+($C195&gt;F$5),0,IF(1+($D$2&lt;&gt;"")*($C195&lt;=$D$6)+($E$2&lt;&gt;"")*($C195&lt;=$E$6)&gt;=3,'決まりの表'!$B$7,IF($C195&lt;=F$4,'決まりの表'!$B$5,'決まりの表'!$B$6))))</f>
        <v/>
      </c>
      <c r="G195" s="27">
        <f>IF(G$2="",0,IF(($C195&lt;G$3)+($C195&gt;G$5),0,IF(1+($D$2&lt;&gt;"")*($C195&lt;=$D$6)+($E$2&lt;&gt;"")*($C195&lt;=$E$6)+($F$2&lt;&gt;"")*($C195&lt;=$F$6)&gt;=3,'決まりの表'!$B$7,IF($C195&lt;=G$4,'決まりの表'!$B$5,'決まりの表'!$B$6))))</f>
        <v/>
      </c>
      <c r="H195" s="26">
        <f>SUM(D195:G195)</f>
        <v/>
      </c>
      <c r="I195" s="27">
        <f>IF(COUNTIFS('決まりの表'!$B$12:$B$17,MONTH(A195))&gt;0,H193+H194,0)</f>
        <v/>
      </c>
    </row>
    <row r="196">
      <c r="A196" s="23">
        <f>EOMONTH(A195,0)+1</f>
        <v/>
      </c>
      <c r="B196" s="12">
        <f>YEAR(A196)</f>
        <v/>
      </c>
      <c r="C196" s="12">
        <f>YEAR(A196)*12+MONTH(A196)</f>
        <v/>
      </c>
      <c r="D196" s="27">
        <f>IF(D$2="",0,IF(($C196&lt;D$3)+($C196&gt;D$5),0,IF($C196&lt;=D$4,'決まりの表'!$B$5,'決まりの表'!$B$6)))</f>
        <v/>
      </c>
      <c r="E196" s="27">
        <f>IF(E$2="",0,IF(($C196&lt;E$3)+($C196&gt;E$5),0,IF(1+($D$2&lt;&gt;"")*($C196&lt;=$D$6)&gt;=3,'決まりの表'!$B$7,IF($C196&lt;=E$4,'決まりの表'!$B$5,'決まりの表'!$B$6))))</f>
        <v/>
      </c>
      <c r="F196" s="27">
        <f>IF(F$2="",0,IF(($C196&lt;F$3)+($C196&gt;F$5),0,IF(1+($D$2&lt;&gt;"")*($C196&lt;=$D$6)+($E$2&lt;&gt;"")*($C196&lt;=$E$6)&gt;=3,'決まりの表'!$B$7,IF($C196&lt;=F$4,'決まりの表'!$B$5,'決まりの表'!$B$6))))</f>
        <v/>
      </c>
      <c r="G196" s="27">
        <f>IF(G$2="",0,IF(($C196&lt;G$3)+($C196&gt;G$5),0,IF(1+($D$2&lt;&gt;"")*($C196&lt;=$D$6)+($E$2&lt;&gt;"")*($C196&lt;=$E$6)+($F$2&lt;&gt;"")*($C196&lt;=$F$6)&gt;=3,'決まりの表'!$B$7,IF($C196&lt;=G$4,'決まりの表'!$B$5,'決まりの表'!$B$6))))</f>
        <v/>
      </c>
      <c r="H196" s="26">
        <f>SUM(D196:G196)</f>
        <v/>
      </c>
      <c r="I196" s="27">
        <f>IF(COUNTIFS('決まりの表'!$B$12:$B$17,MONTH(A196))&gt;0,H194+H195,0)</f>
        <v/>
      </c>
    </row>
    <row r="197">
      <c r="A197" s="23">
        <f>EOMONTH(A196,0)+1</f>
        <v/>
      </c>
      <c r="B197" s="12">
        <f>YEAR(A197)</f>
        <v/>
      </c>
      <c r="C197" s="12">
        <f>YEAR(A197)*12+MONTH(A197)</f>
        <v/>
      </c>
      <c r="D197" s="27">
        <f>IF(D$2="",0,IF(($C197&lt;D$3)+($C197&gt;D$5),0,IF($C197&lt;=D$4,'決まりの表'!$B$5,'決まりの表'!$B$6)))</f>
        <v/>
      </c>
      <c r="E197" s="27">
        <f>IF(E$2="",0,IF(($C197&lt;E$3)+($C197&gt;E$5),0,IF(1+($D$2&lt;&gt;"")*($C197&lt;=$D$6)&gt;=3,'決まりの表'!$B$7,IF($C197&lt;=E$4,'決まりの表'!$B$5,'決まりの表'!$B$6))))</f>
        <v/>
      </c>
      <c r="F197" s="27">
        <f>IF(F$2="",0,IF(($C197&lt;F$3)+($C197&gt;F$5),0,IF(1+($D$2&lt;&gt;"")*($C197&lt;=$D$6)+($E$2&lt;&gt;"")*($C197&lt;=$E$6)&gt;=3,'決まりの表'!$B$7,IF($C197&lt;=F$4,'決まりの表'!$B$5,'決まりの表'!$B$6))))</f>
        <v/>
      </c>
      <c r="G197" s="27">
        <f>IF(G$2="",0,IF(($C197&lt;G$3)+($C197&gt;G$5),0,IF(1+($D$2&lt;&gt;"")*($C197&lt;=$D$6)+($E$2&lt;&gt;"")*($C197&lt;=$E$6)+($F$2&lt;&gt;"")*($C197&lt;=$F$6)&gt;=3,'決まりの表'!$B$7,IF($C197&lt;=G$4,'決まりの表'!$B$5,'決まりの表'!$B$6))))</f>
        <v/>
      </c>
      <c r="H197" s="26">
        <f>SUM(D197:G197)</f>
        <v/>
      </c>
      <c r="I197" s="27">
        <f>IF(COUNTIFS('決まりの表'!$B$12:$B$17,MONTH(A197))&gt;0,H195+H196,0)</f>
        <v/>
      </c>
    </row>
    <row r="198">
      <c r="A198" s="23">
        <f>EOMONTH(A197,0)+1</f>
        <v/>
      </c>
      <c r="B198" s="12">
        <f>YEAR(A198)</f>
        <v/>
      </c>
      <c r="C198" s="12">
        <f>YEAR(A198)*12+MONTH(A198)</f>
        <v/>
      </c>
      <c r="D198" s="27">
        <f>IF(D$2="",0,IF(($C198&lt;D$3)+($C198&gt;D$5),0,IF($C198&lt;=D$4,'決まりの表'!$B$5,'決まりの表'!$B$6)))</f>
        <v/>
      </c>
      <c r="E198" s="27">
        <f>IF(E$2="",0,IF(($C198&lt;E$3)+($C198&gt;E$5),0,IF(1+($D$2&lt;&gt;"")*($C198&lt;=$D$6)&gt;=3,'決まりの表'!$B$7,IF($C198&lt;=E$4,'決まりの表'!$B$5,'決まりの表'!$B$6))))</f>
        <v/>
      </c>
      <c r="F198" s="27">
        <f>IF(F$2="",0,IF(($C198&lt;F$3)+($C198&gt;F$5),0,IF(1+($D$2&lt;&gt;"")*($C198&lt;=$D$6)+($E$2&lt;&gt;"")*($C198&lt;=$E$6)&gt;=3,'決まりの表'!$B$7,IF($C198&lt;=F$4,'決まりの表'!$B$5,'決まりの表'!$B$6))))</f>
        <v/>
      </c>
      <c r="G198" s="27">
        <f>IF(G$2="",0,IF(($C198&lt;G$3)+($C198&gt;G$5),0,IF(1+($D$2&lt;&gt;"")*($C198&lt;=$D$6)+($E$2&lt;&gt;"")*($C198&lt;=$E$6)+($F$2&lt;&gt;"")*($C198&lt;=$F$6)&gt;=3,'決まりの表'!$B$7,IF($C198&lt;=G$4,'決まりの表'!$B$5,'決まりの表'!$B$6))))</f>
        <v/>
      </c>
      <c r="H198" s="26">
        <f>SUM(D198:G198)</f>
        <v/>
      </c>
      <c r="I198" s="27">
        <f>IF(COUNTIFS('決まりの表'!$B$12:$B$17,MONTH(A198))&gt;0,H196+H197,0)</f>
        <v/>
      </c>
    </row>
    <row r="199">
      <c r="A199" s="23">
        <f>EOMONTH(A198,0)+1</f>
        <v/>
      </c>
      <c r="B199" s="12">
        <f>YEAR(A199)</f>
        <v/>
      </c>
      <c r="C199" s="12">
        <f>YEAR(A199)*12+MONTH(A199)</f>
        <v/>
      </c>
      <c r="D199" s="27">
        <f>IF(D$2="",0,IF(($C199&lt;D$3)+($C199&gt;D$5),0,IF($C199&lt;=D$4,'決まりの表'!$B$5,'決まりの表'!$B$6)))</f>
        <v/>
      </c>
      <c r="E199" s="27">
        <f>IF(E$2="",0,IF(($C199&lt;E$3)+($C199&gt;E$5),0,IF(1+($D$2&lt;&gt;"")*($C199&lt;=$D$6)&gt;=3,'決まりの表'!$B$7,IF($C199&lt;=E$4,'決まりの表'!$B$5,'決まりの表'!$B$6))))</f>
        <v/>
      </c>
      <c r="F199" s="27">
        <f>IF(F$2="",0,IF(($C199&lt;F$3)+($C199&gt;F$5),0,IF(1+($D$2&lt;&gt;"")*($C199&lt;=$D$6)+($E$2&lt;&gt;"")*($C199&lt;=$E$6)&gt;=3,'決まりの表'!$B$7,IF($C199&lt;=F$4,'決まりの表'!$B$5,'決まりの表'!$B$6))))</f>
        <v/>
      </c>
      <c r="G199" s="27">
        <f>IF(G$2="",0,IF(($C199&lt;G$3)+($C199&gt;G$5),0,IF(1+($D$2&lt;&gt;"")*($C199&lt;=$D$6)+($E$2&lt;&gt;"")*($C199&lt;=$E$6)+($F$2&lt;&gt;"")*($C199&lt;=$F$6)&gt;=3,'決まりの表'!$B$7,IF($C199&lt;=G$4,'決まりの表'!$B$5,'決まりの表'!$B$6))))</f>
        <v/>
      </c>
      <c r="H199" s="26">
        <f>SUM(D199:G199)</f>
        <v/>
      </c>
      <c r="I199" s="27">
        <f>IF(COUNTIFS('決まりの表'!$B$12:$B$17,MONTH(A199))&gt;0,H197+H198,0)</f>
        <v/>
      </c>
    </row>
    <row r="200">
      <c r="A200" s="23">
        <f>EOMONTH(A199,0)+1</f>
        <v/>
      </c>
      <c r="B200" s="12">
        <f>YEAR(A200)</f>
        <v/>
      </c>
      <c r="C200" s="12">
        <f>YEAR(A200)*12+MONTH(A200)</f>
        <v/>
      </c>
      <c r="D200" s="27">
        <f>IF(D$2="",0,IF(($C200&lt;D$3)+($C200&gt;D$5),0,IF($C200&lt;=D$4,'決まりの表'!$B$5,'決まりの表'!$B$6)))</f>
        <v/>
      </c>
      <c r="E200" s="27">
        <f>IF(E$2="",0,IF(($C200&lt;E$3)+($C200&gt;E$5),0,IF(1+($D$2&lt;&gt;"")*($C200&lt;=$D$6)&gt;=3,'決まりの表'!$B$7,IF($C200&lt;=E$4,'決まりの表'!$B$5,'決まりの表'!$B$6))))</f>
        <v/>
      </c>
      <c r="F200" s="27">
        <f>IF(F$2="",0,IF(($C200&lt;F$3)+($C200&gt;F$5),0,IF(1+($D$2&lt;&gt;"")*($C200&lt;=$D$6)+($E$2&lt;&gt;"")*($C200&lt;=$E$6)&gt;=3,'決まりの表'!$B$7,IF($C200&lt;=F$4,'決まりの表'!$B$5,'決まりの表'!$B$6))))</f>
        <v/>
      </c>
      <c r="G200" s="27">
        <f>IF(G$2="",0,IF(($C200&lt;G$3)+($C200&gt;G$5),0,IF(1+($D$2&lt;&gt;"")*($C200&lt;=$D$6)+($E$2&lt;&gt;"")*($C200&lt;=$E$6)+($F$2&lt;&gt;"")*($C200&lt;=$F$6)&gt;=3,'決まりの表'!$B$7,IF($C200&lt;=G$4,'決まりの表'!$B$5,'決まりの表'!$B$6))))</f>
        <v/>
      </c>
      <c r="H200" s="26">
        <f>SUM(D200:G200)</f>
        <v/>
      </c>
      <c r="I200" s="27">
        <f>IF(COUNTIFS('決まりの表'!$B$12:$B$17,MONTH(A200))&gt;0,H198+H199,0)</f>
        <v/>
      </c>
    </row>
    <row r="201">
      <c r="A201" s="23">
        <f>EOMONTH(A200,0)+1</f>
        <v/>
      </c>
      <c r="B201" s="12">
        <f>YEAR(A201)</f>
        <v/>
      </c>
      <c r="C201" s="12">
        <f>YEAR(A201)*12+MONTH(A201)</f>
        <v/>
      </c>
      <c r="D201" s="27">
        <f>IF(D$2="",0,IF(($C201&lt;D$3)+($C201&gt;D$5),0,IF($C201&lt;=D$4,'決まりの表'!$B$5,'決まりの表'!$B$6)))</f>
        <v/>
      </c>
      <c r="E201" s="27">
        <f>IF(E$2="",0,IF(($C201&lt;E$3)+($C201&gt;E$5),0,IF(1+($D$2&lt;&gt;"")*($C201&lt;=$D$6)&gt;=3,'決まりの表'!$B$7,IF($C201&lt;=E$4,'決まりの表'!$B$5,'決まりの表'!$B$6))))</f>
        <v/>
      </c>
      <c r="F201" s="27">
        <f>IF(F$2="",0,IF(($C201&lt;F$3)+($C201&gt;F$5),0,IF(1+($D$2&lt;&gt;"")*($C201&lt;=$D$6)+($E$2&lt;&gt;"")*($C201&lt;=$E$6)&gt;=3,'決まりの表'!$B$7,IF($C201&lt;=F$4,'決まりの表'!$B$5,'決まりの表'!$B$6))))</f>
        <v/>
      </c>
      <c r="G201" s="27">
        <f>IF(G$2="",0,IF(($C201&lt;G$3)+($C201&gt;G$5),0,IF(1+($D$2&lt;&gt;"")*($C201&lt;=$D$6)+($E$2&lt;&gt;"")*($C201&lt;=$E$6)+($F$2&lt;&gt;"")*($C201&lt;=$F$6)&gt;=3,'決まりの表'!$B$7,IF($C201&lt;=G$4,'決まりの表'!$B$5,'決まりの表'!$B$6))))</f>
        <v/>
      </c>
      <c r="H201" s="26">
        <f>SUM(D201:G201)</f>
        <v/>
      </c>
      <c r="I201" s="27">
        <f>IF(COUNTIFS('決まりの表'!$B$12:$B$17,MONTH(A201))&gt;0,H199+H200,0)</f>
        <v/>
      </c>
    </row>
    <row r="202">
      <c r="A202" s="23">
        <f>EOMONTH(A201,0)+1</f>
        <v/>
      </c>
      <c r="B202" s="12">
        <f>YEAR(A202)</f>
        <v/>
      </c>
      <c r="C202" s="12">
        <f>YEAR(A202)*12+MONTH(A202)</f>
        <v/>
      </c>
      <c r="D202" s="27">
        <f>IF(D$2="",0,IF(($C202&lt;D$3)+($C202&gt;D$5),0,IF($C202&lt;=D$4,'決まりの表'!$B$5,'決まりの表'!$B$6)))</f>
        <v/>
      </c>
      <c r="E202" s="27">
        <f>IF(E$2="",0,IF(($C202&lt;E$3)+($C202&gt;E$5),0,IF(1+($D$2&lt;&gt;"")*($C202&lt;=$D$6)&gt;=3,'決まりの表'!$B$7,IF($C202&lt;=E$4,'決まりの表'!$B$5,'決まりの表'!$B$6))))</f>
        <v/>
      </c>
      <c r="F202" s="27">
        <f>IF(F$2="",0,IF(($C202&lt;F$3)+($C202&gt;F$5),0,IF(1+($D$2&lt;&gt;"")*($C202&lt;=$D$6)+($E$2&lt;&gt;"")*($C202&lt;=$E$6)&gt;=3,'決まりの表'!$B$7,IF($C202&lt;=F$4,'決まりの表'!$B$5,'決まりの表'!$B$6))))</f>
        <v/>
      </c>
      <c r="G202" s="27">
        <f>IF(G$2="",0,IF(($C202&lt;G$3)+($C202&gt;G$5),0,IF(1+($D$2&lt;&gt;"")*($C202&lt;=$D$6)+($E$2&lt;&gt;"")*($C202&lt;=$E$6)+($F$2&lt;&gt;"")*($C202&lt;=$F$6)&gt;=3,'決まりの表'!$B$7,IF($C202&lt;=G$4,'決まりの表'!$B$5,'決まりの表'!$B$6))))</f>
        <v/>
      </c>
      <c r="H202" s="26">
        <f>SUM(D202:G202)</f>
        <v/>
      </c>
      <c r="I202" s="27">
        <f>IF(COUNTIFS('決まりの表'!$B$12:$B$17,MONTH(A202))&gt;0,H200+H201,0)</f>
        <v/>
      </c>
    </row>
    <row r="203">
      <c r="A203" s="23">
        <f>EOMONTH(A202,0)+1</f>
        <v/>
      </c>
      <c r="B203" s="12">
        <f>YEAR(A203)</f>
        <v/>
      </c>
      <c r="C203" s="12">
        <f>YEAR(A203)*12+MONTH(A203)</f>
        <v/>
      </c>
      <c r="D203" s="27">
        <f>IF(D$2="",0,IF(($C203&lt;D$3)+($C203&gt;D$5),0,IF($C203&lt;=D$4,'決まりの表'!$B$5,'決まりの表'!$B$6)))</f>
        <v/>
      </c>
      <c r="E203" s="27">
        <f>IF(E$2="",0,IF(($C203&lt;E$3)+($C203&gt;E$5),0,IF(1+($D$2&lt;&gt;"")*($C203&lt;=$D$6)&gt;=3,'決まりの表'!$B$7,IF($C203&lt;=E$4,'決まりの表'!$B$5,'決まりの表'!$B$6))))</f>
        <v/>
      </c>
      <c r="F203" s="27">
        <f>IF(F$2="",0,IF(($C203&lt;F$3)+($C203&gt;F$5),0,IF(1+($D$2&lt;&gt;"")*($C203&lt;=$D$6)+($E$2&lt;&gt;"")*($C203&lt;=$E$6)&gt;=3,'決まりの表'!$B$7,IF($C203&lt;=F$4,'決まりの表'!$B$5,'決まりの表'!$B$6))))</f>
        <v/>
      </c>
      <c r="G203" s="27">
        <f>IF(G$2="",0,IF(($C203&lt;G$3)+($C203&gt;G$5),0,IF(1+($D$2&lt;&gt;"")*($C203&lt;=$D$6)+($E$2&lt;&gt;"")*($C203&lt;=$E$6)+($F$2&lt;&gt;"")*($C203&lt;=$F$6)&gt;=3,'決まりの表'!$B$7,IF($C203&lt;=G$4,'決まりの表'!$B$5,'決まりの表'!$B$6))))</f>
        <v/>
      </c>
      <c r="H203" s="26">
        <f>SUM(D203:G203)</f>
        <v/>
      </c>
      <c r="I203" s="27">
        <f>IF(COUNTIFS('決まりの表'!$B$12:$B$17,MONTH(A203))&gt;0,H201+H202,0)</f>
        <v/>
      </c>
    </row>
    <row r="204">
      <c r="A204" s="23">
        <f>EOMONTH(A203,0)+1</f>
        <v/>
      </c>
      <c r="B204" s="12">
        <f>YEAR(A204)</f>
        <v/>
      </c>
      <c r="C204" s="12">
        <f>YEAR(A204)*12+MONTH(A204)</f>
        <v/>
      </c>
      <c r="D204" s="27">
        <f>IF(D$2="",0,IF(($C204&lt;D$3)+($C204&gt;D$5),0,IF($C204&lt;=D$4,'決まりの表'!$B$5,'決まりの表'!$B$6)))</f>
        <v/>
      </c>
      <c r="E204" s="27">
        <f>IF(E$2="",0,IF(($C204&lt;E$3)+($C204&gt;E$5),0,IF(1+($D$2&lt;&gt;"")*($C204&lt;=$D$6)&gt;=3,'決まりの表'!$B$7,IF($C204&lt;=E$4,'決まりの表'!$B$5,'決まりの表'!$B$6))))</f>
        <v/>
      </c>
      <c r="F204" s="27">
        <f>IF(F$2="",0,IF(($C204&lt;F$3)+($C204&gt;F$5),0,IF(1+($D$2&lt;&gt;"")*($C204&lt;=$D$6)+($E$2&lt;&gt;"")*($C204&lt;=$E$6)&gt;=3,'決まりの表'!$B$7,IF($C204&lt;=F$4,'決まりの表'!$B$5,'決まりの表'!$B$6))))</f>
        <v/>
      </c>
      <c r="G204" s="27">
        <f>IF(G$2="",0,IF(($C204&lt;G$3)+($C204&gt;G$5),0,IF(1+($D$2&lt;&gt;"")*($C204&lt;=$D$6)+($E$2&lt;&gt;"")*($C204&lt;=$E$6)+($F$2&lt;&gt;"")*($C204&lt;=$F$6)&gt;=3,'決まりの表'!$B$7,IF($C204&lt;=G$4,'決まりの表'!$B$5,'決まりの表'!$B$6))))</f>
        <v/>
      </c>
      <c r="H204" s="26">
        <f>SUM(D204:G204)</f>
        <v/>
      </c>
      <c r="I204" s="27">
        <f>IF(COUNTIFS('決まりの表'!$B$12:$B$17,MONTH(A204))&gt;0,H202+H203,0)</f>
        <v/>
      </c>
    </row>
    <row r="205">
      <c r="A205" s="23">
        <f>EOMONTH(A204,0)+1</f>
        <v/>
      </c>
      <c r="B205" s="12">
        <f>YEAR(A205)</f>
        <v/>
      </c>
      <c r="C205" s="12">
        <f>YEAR(A205)*12+MONTH(A205)</f>
        <v/>
      </c>
      <c r="D205" s="27">
        <f>IF(D$2="",0,IF(($C205&lt;D$3)+($C205&gt;D$5),0,IF($C205&lt;=D$4,'決まりの表'!$B$5,'決まりの表'!$B$6)))</f>
        <v/>
      </c>
      <c r="E205" s="27">
        <f>IF(E$2="",0,IF(($C205&lt;E$3)+($C205&gt;E$5),0,IF(1+($D$2&lt;&gt;"")*($C205&lt;=$D$6)&gt;=3,'決まりの表'!$B$7,IF($C205&lt;=E$4,'決まりの表'!$B$5,'決まりの表'!$B$6))))</f>
        <v/>
      </c>
      <c r="F205" s="27">
        <f>IF(F$2="",0,IF(($C205&lt;F$3)+($C205&gt;F$5),0,IF(1+($D$2&lt;&gt;"")*($C205&lt;=$D$6)+($E$2&lt;&gt;"")*($C205&lt;=$E$6)&gt;=3,'決まりの表'!$B$7,IF($C205&lt;=F$4,'決まりの表'!$B$5,'決まりの表'!$B$6))))</f>
        <v/>
      </c>
      <c r="G205" s="27">
        <f>IF(G$2="",0,IF(($C205&lt;G$3)+($C205&gt;G$5),0,IF(1+($D$2&lt;&gt;"")*($C205&lt;=$D$6)+($E$2&lt;&gt;"")*($C205&lt;=$E$6)+($F$2&lt;&gt;"")*($C205&lt;=$F$6)&gt;=3,'決まりの表'!$B$7,IF($C205&lt;=G$4,'決まりの表'!$B$5,'決まりの表'!$B$6))))</f>
        <v/>
      </c>
      <c r="H205" s="26">
        <f>SUM(D205:G205)</f>
        <v/>
      </c>
      <c r="I205" s="27">
        <f>IF(COUNTIFS('決まりの表'!$B$12:$B$17,MONTH(A205))&gt;0,H203+H204,0)</f>
        <v/>
      </c>
    </row>
    <row r="206">
      <c r="A206" s="23">
        <f>EOMONTH(A205,0)+1</f>
        <v/>
      </c>
      <c r="B206" s="12">
        <f>YEAR(A206)</f>
        <v/>
      </c>
      <c r="C206" s="12">
        <f>YEAR(A206)*12+MONTH(A206)</f>
        <v/>
      </c>
      <c r="D206" s="27">
        <f>IF(D$2="",0,IF(($C206&lt;D$3)+($C206&gt;D$5),0,IF($C206&lt;=D$4,'決まりの表'!$B$5,'決まりの表'!$B$6)))</f>
        <v/>
      </c>
      <c r="E206" s="27">
        <f>IF(E$2="",0,IF(($C206&lt;E$3)+($C206&gt;E$5),0,IF(1+($D$2&lt;&gt;"")*($C206&lt;=$D$6)&gt;=3,'決まりの表'!$B$7,IF($C206&lt;=E$4,'決まりの表'!$B$5,'決まりの表'!$B$6))))</f>
        <v/>
      </c>
      <c r="F206" s="27">
        <f>IF(F$2="",0,IF(($C206&lt;F$3)+($C206&gt;F$5),0,IF(1+($D$2&lt;&gt;"")*($C206&lt;=$D$6)+($E$2&lt;&gt;"")*($C206&lt;=$E$6)&gt;=3,'決まりの表'!$B$7,IF($C206&lt;=F$4,'決まりの表'!$B$5,'決まりの表'!$B$6))))</f>
        <v/>
      </c>
      <c r="G206" s="27">
        <f>IF(G$2="",0,IF(($C206&lt;G$3)+($C206&gt;G$5),0,IF(1+($D$2&lt;&gt;"")*($C206&lt;=$D$6)+($E$2&lt;&gt;"")*($C206&lt;=$E$6)+($F$2&lt;&gt;"")*($C206&lt;=$F$6)&gt;=3,'決まりの表'!$B$7,IF($C206&lt;=G$4,'決まりの表'!$B$5,'決まりの表'!$B$6))))</f>
        <v/>
      </c>
      <c r="H206" s="26">
        <f>SUM(D206:G206)</f>
        <v/>
      </c>
      <c r="I206" s="27">
        <f>IF(COUNTIFS('決まりの表'!$B$12:$B$17,MONTH(A206))&gt;0,H204+H205,0)</f>
        <v/>
      </c>
    </row>
    <row r="207">
      <c r="A207" s="23">
        <f>EOMONTH(A206,0)+1</f>
        <v/>
      </c>
      <c r="B207" s="12">
        <f>YEAR(A207)</f>
        <v/>
      </c>
      <c r="C207" s="12">
        <f>YEAR(A207)*12+MONTH(A207)</f>
        <v/>
      </c>
      <c r="D207" s="27">
        <f>IF(D$2="",0,IF(($C207&lt;D$3)+($C207&gt;D$5),0,IF($C207&lt;=D$4,'決まりの表'!$B$5,'決まりの表'!$B$6)))</f>
        <v/>
      </c>
      <c r="E207" s="27">
        <f>IF(E$2="",0,IF(($C207&lt;E$3)+($C207&gt;E$5),0,IF(1+($D$2&lt;&gt;"")*($C207&lt;=$D$6)&gt;=3,'決まりの表'!$B$7,IF($C207&lt;=E$4,'決まりの表'!$B$5,'決まりの表'!$B$6))))</f>
        <v/>
      </c>
      <c r="F207" s="27">
        <f>IF(F$2="",0,IF(($C207&lt;F$3)+($C207&gt;F$5),0,IF(1+($D$2&lt;&gt;"")*($C207&lt;=$D$6)+($E$2&lt;&gt;"")*($C207&lt;=$E$6)&gt;=3,'決まりの表'!$B$7,IF($C207&lt;=F$4,'決まりの表'!$B$5,'決まりの表'!$B$6))))</f>
        <v/>
      </c>
      <c r="G207" s="27">
        <f>IF(G$2="",0,IF(($C207&lt;G$3)+($C207&gt;G$5),0,IF(1+($D$2&lt;&gt;"")*($C207&lt;=$D$6)+($E$2&lt;&gt;"")*($C207&lt;=$E$6)+($F$2&lt;&gt;"")*($C207&lt;=$F$6)&gt;=3,'決まりの表'!$B$7,IF($C207&lt;=G$4,'決まりの表'!$B$5,'決まりの表'!$B$6))))</f>
        <v/>
      </c>
      <c r="H207" s="26">
        <f>SUM(D207:G207)</f>
        <v/>
      </c>
      <c r="I207" s="27">
        <f>IF(COUNTIFS('決まりの表'!$B$12:$B$17,MONTH(A207))&gt;0,H205+H206,0)</f>
        <v/>
      </c>
    </row>
    <row r="208">
      <c r="A208" s="23">
        <f>EOMONTH(A207,0)+1</f>
        <v/>
      </c>
      <c r="B208" s="12">
        <f>YEAR(A208)</f>
        <v/>
      </c>
      <c r="C208" s="12">
        <f>YEAR(A208)*12+MONTH(A208)</f>
        <v/>
      </c>
      <c r="D208" s="27">
        <f>IF(D$2="",0,IF(($C208&lt;D$3)+($C208&gt;D$5),0,IF($C208&lt;=D$4,'決まりの表'!$B$5,'決まりの表'!$B$6)))</f>
        <v/>
      </c>
      <c r="E208" s="27">
        <f>IF(E$2="",0,IF(($C208&lt;E$3)+($C208&gt;E$5),0,IF(1+($D$2&lt;&gt;"")*($C208&lt;=$D$6)&gt;=3,'決まりの表'!$B$7,IF($C208&lt;=E$4,'決まりの表'!$B$5,'決まりの表'!$B$6))))</f>
        <v/>
      </c>
      <c r="F208" s="27">
        <f>IF(F$2="",0,IF(($C208&lt;F$3)+($C208&gt;F$5),0,IF(1+($D$2&lt;&gt;"")*($C208&lt;=$D$6)+($E$2&lt;&gt;"")*($C208&lt;=$E$6)&gt;=3,'決まりの表'!$B$7,IF($C208&lt;=F$4,'決まりの表'!$B$5,'決まりの表'!$B$6))))</f>
        <v/>
      </c>
      <c r="G208" s="27">
        <f>IF(G$2="",0,IF(($C208&lt;G$3)+($C208&gt;G$5),0,IF(1+($D$2&lt;&gt;"")*($C208&lt;=$D$6)+($E$2&lt;&gt;"")*($C208&lt;=$E$6)+($F$2&lt;&gt;"")*($C208&lt;=$F$6)&gt;=3,'決まりの表'!$B$7,IF($C208&lt;=G$4,'決まりの表'!$B$5,'決まりの表'!$B$6))))</f>
        <v/>
      </c>
      <c r="H208" s="26">
        <f>SUM(D208:G208)</f>
        <v/>
      </c>
      <c r="I208" s="27">
        <f>IF(COUNTIFS('決まりの表'!$B$12:$B$17,MONTH(A208))&gt;0,H206+H207,0)</f>
        <v/>
      </c>
    </row>
    <row r="209">
      <c r="A209" s="23">
        <f>EOMONTH(A208,0)+1</f>
        <v/>
      </c>
      <c r="B209" s="12">
        <f>YEAR(A209)</f>
        <v/>
      </c>
      <c r="C209" s="12">
        <f>YEAR(A209)*12+MONTH(A209)</f>
        <v/>
      </c>
      <c r="D209" s="27">
        <f>IF(D$2="",0,IF(($C209&lt;D$3)+($C209&gt;D$5),0,IF($C209&lt;=D$4,'決まりの表'!$B$5,'決まりの表'!$B$6)))</f>
        <v/>
      </c>
      <c r="E209" s="27">
        <f>IF(E$2="",0,IF(($C209&lt;E$3)+($C209&gt;E$5),0,IF(1+($D$2&lt;&gt;"")*($C209&lt;=$D$6)&gt;=3,'決まりの表'!$B$7,IF($C209&lt;=E$4,'決まりの表'!$B$5,'決まりの表'!$B$6))))</f>
        <v/>
      </c>
      <c r="F209" s="27">
        <f>IF(F$2="",0,IF(($C209&lt;F$3)+($C209&gt;F$5),0,IF(1+($D$2&lt;&gt;"")*($C209&lt;=$D$6)+($E$2&lt;&gt;"")*($C209&lt;=$E$6)&gt;=3,'決まりの表'!$B$7,IF($C209&lt;=F$4,'決まりの表'!$B$5,'決まりの表'!$B$6))))</f>
        <v/>
      </c>
      <c r="G209" s="27">
        <f>IF(G$2="",0,IF(($C209&lt;G$3)+($C209&gt;G$5),0,IF(1+($D$2&lt;&gt;"")*($C209&lt;=$D$6)+($E$2&lt;&gt;"")*($C209&lt;=$E$6)+($F$2&lt;&gt;"")*($C209&lt;=$F$6)&gt;=3,'決まりの表'!$B$7,IF($C209&lt;=G$4,'決まりの表'!$B$5,'決まりの表'!$B$6))))</f>
        <v/>
      </c>
      <c r="H209" s="26">
        <f>SUM(D209:G209)</f>
        <v/>
      </c>
      <c r="I209" s="27">
        <f>IF(COUNTIFS('決まりの表'!$B$12:$B$17,MONTH(A209))&gt;0,H207+H208,0)</f>
        <v/>
      </c>
    </row>
    <row r="210">
      <c r="A210" s="23">
        <f>EOMONTH(A209,0)+1</f>
        <v/>
      </c>
      <c r="B210" s="12">
        <f>YEAR(A210)</f>
        <v/>
      </c>
      <c r="C210" s="12">
        <f>YEAR(A210)*12+MONTH(A210)</f>
        <v/>
      </c>
      <c r="D210" s="27">
        <f>IF(D$2="",0,IF(($C210&lt;D$3)+($C210&gt;D$5),0,IF($C210&lt;=D$4,'決まりの表'!$B$5,'決まりの表'!$B$6)))</f>
        <v/>
      </c>
      <c r="E210" s="27">
        <f>IF(E$2="",0,IF(($C210&lt;E$3)+($C210&gt;E$5),0,IF(1+($D$2&lt;&gt;"")*($C210&lt;=$D$6)&gt;=3,'決まりの表'!$B$7,IF($C210&lt;=E$4,'決まりの表'!$B$5,'決まりの表'!$B$6))))</f>
        <v/>
      </c>
      <c r="F210" s="27">
        <f>IF(F$2="",0,IF(($C210&lt;F$3)+($C210&gt;F$5),0,IF(1+($D$2&lt;&gt;"")*($C210&lt;=$D$6)+($E$2&lt;&gt;"")*($C210&lt;=$E$6)&gt;=3,'決まりの表'!$B$7,IF($C210&lt;=F$4,'決まりの表'!$B$5,'決まりの表'!$B$6))))</f>
        <v/>
      </c>
      <c r="G210" s="27">
        <f>IF(G$2="",0,IF(($C210&lt;G$3)+($C210&gt;G$5),0,IF(1+($D$2&lt;&gt;"")*($C210&lt;=$D$6)+($E$2&lt;&gt;"")*($C210&lt;=$E$6)+($F$2&lt;&gt;"")*($C210&lt;=$F$6)&gt;=3,'決まりの表'!$B$7,IF($C210&lt;=G$4,'決まりの表'!$B$5,'決まりの表'!$B$6))))</f>
        <v/>
      </c>
      <c r="H210" s="26">
        <f>SUM(D210:G210)</f>
        <v/>
      </c>
      <c r="I210" s="27">
        <f>IF(COUNTIFS('決まりの表'!$B$12:$B$17,MONTH(A210))&gt;0,H208+H209,0)</f>
        <v/>
      </c>
    </row>
    <row r="211">
      <c r="A211" s="23">
        <f>EOMONTH(A210,0)+1</f>
        <v/>
      </c>
      <c r="B211" s="12">
        <f>YEAR(A211)</f>
        <v/>
      </c>
      <c r="C211" s="12">
        <f>YEAR(A211)*12+MONTH(A211)</f>
        <v/>
      </c>
      <c r="D211" s="27">
        <f>IF(D$2="",0,IF(($C211&lt;D$3)+($C211&gt;D$5),0,IF($C211&lt;=D$4,'決まりの表'!$B$5,'決まりの表'!$B$6)))</f>
        <v/>
      </c>
      <c r="E211" s="27">
        <f>IF(E$2="",0,IF(($C211&lt;E$3)+($C211&gt;E$5),0,IF(1+($D$2&lt;&gt;"")*($C211&lt;=$D$6)&gt;=3,'決まりの表'!$B$7,IF($C211&lt;=E$4,'決まりの表'!$B$5,'決まりの表'!$B$6))))</f>
        <v/>
      </c>
      <c r="F211" s="27">
        <f>IF(F$2="",0,IF(($C211&lt;F$3)+($C211&gt;F$5),0,IF(1+($D$2&lt;&gt;"")*($C211&lt;=$D$6)+($E$2&lt;&gt;"")*($C211&lt;=$E$6)&gt;=3,'決まりの表'!$B$7,IF($C211&lt;=F$4,'決まりの表'!$B$5,'決まりの表'!$B$6))))</f>
        <v/>
      </c>
      <c r="G211" s="27">
        <f>IF(G$2="",0,IF(($C211&lt;G$3)+($C211&gt;G$5),0,IF(1+($D$2&lt;&gt;"")*($C211&lt;=$D$6)+($E$2&lt;&gt;"")*($C211&lt;=$E$6)+($F$2&lt;&gt;"")*($C211&lt;=$F$6)&gt;=3,'決まりの表'!$B$7,IF($C211&lt;=G$4,'決まりの表'!$B$5,'決まりの表'!$B$6))))</f>
        <v/>
      </c>
      <c r="H211" s="26">
        <f>SUM(D211:G211)</f>
        <v/>
      </c>
      <c r="I211" s="27">
        <f>IF(COUNTIFS('決まりの表'!$B$12:$B$17,MONTH(A211))&gt;0,H209+H210,0)</f>
        <v/>
      </c>
    </row>
    <row r="212">
      <c r="A212" s="23">
        <f>EOMONTH(A211,0)+1</f>
        <v/>
      </c>
      <c r="B212" s="12">
        <f>YEAR(A212)</f>
        <v/>
      </c>
      <c r="C212" s="12">
        <f>YEAR(A212)*12+MONTH(A212)</f>
        <v/>
      </c>
      <c r="D212" s="27">
        <f>IF(D$2="",0,IF(($C212&lt;D$3)+($C212&gt;D$5),0,IF($C212&lt;=D$4,'決まりの表'!$B$5,'決まりの表'!$B$6)))</f>
        <v/>
      </c>
      <c r="E212" s="27">
        <f>IF(E$2="",0,IF(($C212&lt;E$3)+($C212&gt;E$5),0,IF(1+($D$2&lt;&gt;"")*($C212&lt;=$D$6)&gt;=3,'決まりの表'!$B$7,IF($C212&lt;=E$4,'決まりの表'!$B$5,'決まりの表'!$B$6))))</f>
        <v/>
      </c>
      <c r="F212" s="27">
        <f>IF(F$2="",0,IF(($C212&lt;F$3)+($C212&gt;F$5),0,IF(1+($D$2&lt;&gt;"")*($C212&lt;=$D$6)+($E$2&lt;&gt;"")*($C212&lt;=$E$6)&gt;=3,'決まりの表'!$B$7,IF($C212&lt;=F$4,'決まりの表'!$B$5,'決まりの表'!$B$6))))</f>
        <v/>
      </c>
      <c r="G212" s="27">
        <f>IF(G$2="",0,IF(($C212&lt;G$3)+($C212&gt;G$5),0,IF(1+($D$2&lt;&gt;"")*($C212&lt;=$D$6)+($E$2&lt;&gt;"")*($C212&lt;=$E$6)+($F$2&lt;&gt;"")*($C212&lt;=$F$6)&gt;=3,'決まりの表'!$B$7,IF($C212&lt;=G$4,'決まりの表'!$B$5,'決まりの表'!$B$6))))</f>
        <v/>
      </c>
      <c r="H212" s="26">
        <f>SUM(D212:G212)</f>
        <v/>
      </c>
      <c r="I212" s="27">
        <f>IF(COUNTIFS('決まりの表'!$B$12:$B$17,MONTH(A212))&gt;0,H210+H211,0)</f>
        <v/>
      </c>
    </row>
    <row r="213">
      <c r="A213" s="23">
        <f>EOMONTH(A212,0)+1</f>
        <v/>
      </c>
      <c r="B213" s="12">
        <f>YEAR(A213)</f>
        <v/>
      </c>
      <c r="C213" s="12">
        <f>YEAR(A213)*12+MONTH(A213)</f>
        <v/>
      </c>
      <c r="D213" s="27">
        <f>IF(D$2="",0,IF(($C213&lt;D$3)+($C213&gt;D$5),0,IF($C213&lt;=D$4,'決まりの表'!$B$5,'決まりの表'!$B$6)))</f>
        <v/>
      </c>
      <c r="E213" s="27">
        <f>IF(E$2="",0,IF(($C213&lt;E$3)+($C213&gt;E$5),0,IF(1+($D$2&lt;&gt;"")*($C213&lt;=$D$6)&gt;=3,'決まりの表'!$B$7,IF($C213&lt;=E$4,'決まりの表'!$B$5,'決まりの表'!$B$6))))</f>
        <v/>
      </c>
      <c r="F213" s="27">
        <f>IF(F$2="",0,IF(($C213&lt;F$3)+($C213&gt;F$5),0,IF(1+($D$2&lt;&gt;"")*($C213&lt;=$D$6)+($E$2&lt;&gt;"")*($C213&lt;=$E$6)&gt;=3,'決まりの表'!$B$7,IF($C213&lt;=F$4,'決まりの表'!$B$5,'決まりの表'!$B$6))))</f>
        <v/>
      </c>
      <c r="G213" s="27">
        <f>IF(G$2="",0,IF(($C213&lt;G$3)+($C213&gt;G$5),0,IF(1+($D$2&lt;&gt;"")*($C213&lt;=$D$6)+($E$2&lt;&gt;"")*($C213&lt;=$E$6)+($F$2&lt;&gt;"")*($C213&lt;=$F$6)&gt;=3,'決まりの表'!$B$7,IF($C213&lt;=G$4,'決まりの表'!$B$5,'決まりの表'!$B$6))))</f>
        <v/>
      </c>
      <c r="H213" s="26">
        <f>SUM(D213:G213)</f>
        <v/>
      </c>
      <c r="I213" s="27">
        <f>IF(COUNTIFS('決まりの表'!$B$12:$B$17,MONTH(A213))&gt;0,H211+H212,0)</f>
        <v/>
      </c>
    </row>
    <row r="214">
      <c r="A214" s="23">
        <f>EOMONTH(A213,0)+1</f>
        <v/>
      </c>
      <c r="B214" s="12">
        <f>YEAR(A214)</f>
        <v/>
      </c>
      <c r="C214" s="12">
        <f>YEAR(A214)*12+MONTH(A214)</f>
        <v/>
      </c>
      <c r="D214" s="27">
        <f>IF(D$2="",0,IF(($C214&lt;D$3)+($C214&gt;D$5),0,IF($C214&lt;=D$4,'決まりの表'!$B$5,'決まりの表'!$B$6)))</f>
        <v/>
      </c>
      <c r="E214" s="27">
        <f>IF(E$2="",0,IF(($C214&lt;E$3)+($C214&gt;E$5),0,IF(1+($D$2&lt;&gt;"")*($C214&lt;=$D$6)&gt;=3,'決まりの表'!$B$7,IF($C214&lt;=E$4,'決まりの表'!$B$5,'決まりの表'!$B$6))))</f>
        <v/>
      </c>
      <c r="F214" s="27">
        <f>IF(F$2="",0,IF(($C214&lt;F$3)+($C214&gt;F$5),0,IF(1+($D$2&lt;&gt;"")*($C214&lt;=$D$6)+($E$2&lt;&gt;"")*($C214&lt;=$E$6)&gt;=3,'決まりの表'!$B$7,IF($C214&lt;=F$4,'決まりの表'!$B$5,'決まりの表'!$B$6))))</f>
        <v/>
      </c>
      <c r="G214" s="27">
        <f>IF(G$2="",0,IF(($C214&lt;G$3)+($C214&gt;G$5),0,IF(1+($D$2&lt;&gt;"")*($C214&lt;=$D$6)+($E$2&lt;&gt;"")*($C214&lt;=$E$6)+($F$2&lt;&gt;"")*($C214&lt;=$F$6)&gt;=3,'決まりの表'!$B$7,IF($C214&lt;=G$4,'決まりの表'!$B$5,'決まりの表'!$B$6))))</f>
        <v/>
      </c>
      <c r="H214" s="26">
        <f>SUM(D214:G214)</f>
        <v/>
      </c>
      <c r="I214" s="27">
        <f>IF(COUNTIFS('決まりの表'!$B$12:$B$17,MONTH(A214))&gt;0,H212+H213,0)</f>
        <v/>
      </c>
    </row>
    <row r="215">
      <c r="A215" s="23">
        <f>EOMONTH(A214,0)+1</f>
        <v/>
      </c>
      <c r="B215" s="12">
        <f>YEAR(A215)</f>
        <v/>
      </c>
      <c r="C215" s="12">
        <f>YEAR(A215)*12+MONTH(A215)</f>
        <v/>
      </c>
      <c r="D215" s="27">
        <f>IF(D$2="",0,IF(($C215&lt;D$3)+($C215&gt;D$5),0,IF($C215&lt;=D$4,'決まりの表'!$B$5,'決まりの表'!$B$6)))</f>
        <v/>
      </c>
      <c r="E215" s="27">
        <f>IF(E$2="",0,IF(($C215&lt;E$3)+($C215&gt;E$5),0,IF(1+($D$2&lt;&gt;"")*($C215&lt;=$D$6)&gt;=3,'決まりの表'!$B$7,IF($C215&lt;=E$4,'決まりの表'!$B$5,'決まりの表'!$B$6))))</f>
        <v/>
      </c>
      <c r="F215" s="27">
        <f>IF(F$2="",0,IF(($C215&lt;F$3)+($C215&gt;F$5),0,IF(1+($D$2&lt;&gt;"")*($C215&lt;=$D$6)+($E$2&lt;&gt;"")*($C215&lt;=$E$6)&gt;=3,'決まりの表'!$B$7,IF($C215&lt;=F$4,'決まりの表'!$B$5,'決まりの表'!$B$6))))</f>
        <v/>
      </c>
      <c r="G215" s="27">
        <f>IF(G$2="",0,IF(($C215&lt;G$3)+($C215&gt;G$5),0,IF(1+($D$2&lt;&gt;"")*($C215&lt;=$D$6)+($E$2&lt;&gt;"")*($C215&lt;=$E$6)+($F$2&lt;&gt;"")*($C215&lt;=$F$6)&gt;=3,'決まりの表'!$B$7,IF($C215&lt;=G$4,'決まりの表'!$B$5,'決まりの表'!$B$6))))</f>
        <v/>
      </c>
      <c r="H215" s="26">
        <f>SUM(D215:G215)</f>
        <v/>
      </c>
      <c r="I215" s="27">
        <f>IF(COUNTIFS('決まりの表'!$B$12:$B$17,MONTH(A215))&gt;0,H213+H214,0)</f>
        <v/>
      </c>
    </row>
    <row r="216">
      <c r="A216" s="23">
        <f>EOMONTH(A215,0)+1</f>
        <v/>
      </c>
      <c r="B216" s="12">
        <f>YEAR(A216)</f>
        <v/>
      </c>
      <c r="C216" s="12">
        <f>YEAR(A216)*12+MONTH(A216)</f>
        <v/>
      </c>
      <c r="D216" s="27">
        <f>IF(D$2="",0,IF(($C216&lt;D$3)+($C216&gt;D$5),0,IF($C216&lt;=D$4,'決まりの表'!$B$5,'決まりの表'!$B$6)))</f>
        <v/>
      </c>
      <c r="E216" s="27">
        <f>IF(E$2="",0,IF(($C216&lt;E$3)+($C216&gt;E$5),0,IF(1+($D$2&lt;&gt;"")*($C216&lt;=$D$6)&gt;=3,'決まりの表'!$B$7,IF($C216&lt;=E$4,'決まりの表'!$B$5,'決まりの表'!$B$6))))</f>
        <v/>
      </c>
      <c r="F216" s="27">
        <f>IF(F$2="",0,IF(($C216&lt;F$3)+($C216&gt;F$5),0,IF(1+($D$2&lt;&gt;"")*($C216&lt;=$D$6)+($E$2&lt;&gt;"")*($C216&lt;=$E$6)&gt;=3,'決まりの表'!$B$7,IF($C216&lt;=F$4,'決まりの表'!$B$5,'決まりの表'!$B$6))))</f>
        <v/>
      </c>
      <c r="G216" s="27">
        <f>IF(G$2="",0,IF(($C216&lt;G$3)+($C216&gt;G$5),0,IF(1+($D$2&lt;&gt;"")*($C216&lt;=$D$6)+($E$2&lt;&gt;"")*($C216&lt;=$E$6)+($F$2&lt;&gt;"")*($C216&lt;=$F$6)&gt;=3,'決まりの表'!$B$7,IF($C216&lt;=G$4,'決まりの表'!$B$5,'決まりの表'!$B$6))))</f>
        <v/>
      </c>
      <c r="H216" s="26">
        <f>SUM(D216:G216)</f>
        <v/>
      </c>
      <c r="I216" s="27">
        <f>IF(COUNTIFS('決まりの表'!$B$12:$B$17,MONTH(A216))&gt;0,H214+H215,0)</f>
        <v/>
      </c>
    </row>
    <row r="217">
      <c r="A217" s="23">
        <f>EOMONTH(A216,0)+1</f>
        <v/>
      </c>
      <c r="B217" s="12">
        <f>YEAR(A217)</f>
        <v/>
      </c>
      <c r="C217" s="12">
        <f>YEAR(A217)*12+MONTH(A217)</f>
        <v/>
      </c>
      <c r="D217" s="27">
        <f>IF(D$2="",0,IF(($C217&lt;D$3)+($C217&gt;D$5),0,IF($C217&lt;=D$4,'決まりの表'!$B$5,'決まりの表'!$B$6)))</f>
        <v/>
      </c>
      <c r="E217" s="27">
        <f>IF(E$2="",0,IF(($C217&lt;E$3)+($C217&gt;E$5),0,IF(1+($D$2&lt;&gt;"")*($C217&lt;=$D$6)&gt;=3,'決まりの表'!$B$7,IF($C217&lt;=E$4,'決まりの表'!$B$5,'決まりの表'!$B$6))))</f>
        <v/>
      </c>
      <c r="F217" s="27">
        <f>IF(F$2="",0,IF(($C217&lt;F$3)+($C217&gt;F$5),0,IF(1+($D$2&lt;&gt;"")*($C217&lt;=$D$6)+($E$2&lt;&gt;"")*($C217&lt;=$E$6)&gt;=3,'決まりの表'!$B$7,IF($C217&lt;=F$4,'決まりの表'!$B$5,'決まりの表'!$B$6))))</f>
        <v/>
      </c>
      <c r="G217" s="27">
        <f>IF(G$2="",0,IF(($C217&lt;G$3)+($C217&gt;G$5),0,IF(1+($D$2&lt;&gt;"")*($C217&lt;=$D$6)+($E$2&lt;&gt;"")*($C217&lt;=$E$6)+($F$2&lt;&gt;"")*($C217&lt;=$F$6)&gt;=3,'決まりの表'!$B$7,IF($C217&lt;=G$4,'決まりの表'!$B$5,'決まりの表'!$B$6))))</f>
        <v/>
      </c>
      <c r="H217" s="26">
        <f>SUM(D217:G217)</f>
        <v/>
      </c>
      <c r="I217" s="27">
        <f>IF(COUNTIFS('決まりの表'!$B$12:$B$17,MONTH(A217))&gt;0,H215+H216,0)</f>
        <v/>
      </c>
    </row>
    <row r="218">
      <c r="A218" s="23">
        <f>EOMONTH(A217,0)+1</f>
        <v/>
      </c>
      <c r="B218" s="12">
        <f>YEAR(A218)</f>
        <v/>
      </c>
      <c r="C218" s="12">
        <f>YEAR(A218)*12+MONTH(A218)</f>
        <v/>
      </c>
      <c r="D218" s="27">
        <f>IF(D$2="",0,IF(($C218&lt;D$3)+($C218&gt;D$5),0,IF($C218&lt;=D$4,'決まりの表'!$B$5,'決まりの表'!$B$6)))</f>
        <v/>
      </c>
      <c r="E218" s="27">
        <f>IF(E$2="",0,IF(($C218&lt;E$3)+($C218&gt;E$5),0,IF(1+($D$2&lt;&gt;"")*($C218&lt;=$D$6)&gt;=3,'決まりの表'!$B$7,IF($C218&lt;=E$4,'決まりの表'!$B$5,'決まりの表'!$B$6))))</f>
        <v/>
      </c>
      <c r="F218" s="27">
        <f>IF(F$2="",0,IF(($C218&lt;F$3)+($C218&gt;F$5),0,IF(1+($D$2&lt;&gt;"")*($C218&lt;=$D$6)+($E$2&lt;&gt;"")*($C218&lt;=$E$6)&gt;=3,'決まりの表'!$B$7,IF($C218&lt;=F$4,'決まりの表'!$B$5,'決まりの表'!$B$6))))</f>
        <v/>
      </c>
      <c r="G218" s="27">
        <f>IF(G$2="",0,IF(($C218&lt;G$3)+($C218&gt;G$5),0,IF(1+($D$2&lt;&gt;"")*($C218&lt;=$D$6)+($E$2&lt;&gt;"")*($C218&lt;=$E$6)+($F$2&lt;&gt;"")*($C218&lt;=$F$6)&gt;=3,'決まりの表'!$B$7,IF($C218&lt;=G$4,'決まりの表'!$B$5,'決まりの表'!$B$6))))</f>
        <v/>
      </c>
      <c r="H218" s="26">
        <f>SUM(D218:G218)</f>
        <v/>
      </c>
      <c r="I218" s="27">
        <f>IF(COUNTIFS('決まりの表'!$B$12:$B$17,MONTH(A218))&gt;0,H216+H217,0)</f>
        <v/>
      </c>
    </row>
    <row r="219">
      <c r="A219" s="23">
        <f>EOMONTH(A218,0)+1</f>
        <v/>
      </c>
      <c r="B219" s="12">
        <f>YEAR(A219)</f>
        <v/>
      </c>
      <c r="C219" s="12">
        <f>YEAR(A219)*12+MONTH(A219)</f>
        <v/>
      </c>
      <c r="D219" s="27">
        <f>IF(D$2="",0,IF(($C219&lt;D$3)+($C219&gt;D$5),0,IF($C219&lt;=D$4,'決まりの表'!$B$5,'決まりの表'!$B$6)))</f>
        <v/>
      </c>
      <c r="E219" s="27">
        <f>IF(E$2="",0,IF(($C219&lt;E$3)+($C219&gt;E$5),0,IF(1+($D$2&lt;&gt;"")*($C219&lt;=$D$6)&gt;=3,'決まりの表'!$B$7,IF($C219&lt;=E$4,'決まりの表'!$B$5,'決まりの表'!$B$6))))</f>
        <v/>
      </c>
      <c r="F219" s="27">
        <f>IF(F$2="",0,IF(($C219&lt;F$3)+($C219&gt;F$5),0,IF(1+($D$2&lt;&gt;"")*($C219&lt;=$D$6)+($E$2&lt;&gt;"")*($C219&lt;=$E$6)&gt;=3,'決まりの表'!$B$7,IF($C219&lt;=F$4,'決まりの表'!$B$5,'決まりの表'!$B$6))))</f>
        <v/>
      </c>
      <c r="G219" s="27">
        <f>IF(G$2="",0,IF(($C219&lt;G$3)+($C219&gt;G$5),0,IF(1+($D$2&lt;&gt;"")*($C219&lt;=$D$6)+($E$2&lt;&gt;"")*($C219&lt;=$E$6)+($F$2&lt;&gt;"")*($C219&lt;=$F$6)&gt;=3,'決まりの表'!$B$7,IF($C219&lt;=G$4,'決まりの表'!$B$5,'決まりの表'!$B$6))))</f>
        <v/>
      </c>
      <c r="H219" s="26">
        <f>SUM(D219:G219)</f>
        <v/>
      </c>
      <c r="I219" s="27">
        <f>IF(COUNTIFS('決まりの表'!$B$12:$B$17,MONTH(A219))&gt;0,H217+H218,0)</f>
        <v/>
      </c>
    </row>
    <row r="220">
      <c r="A220" s="23">
        <f>EOMONTH(A219,0)+1</f>
        <v/>
      </c>
      <c r="B220" s="12">
        <f>YEAR(A220)</f>
        <v/>
      </c>
      <c r="C220" s="12">
        <f>YEAR(A220)*12+MONTH(A220)</f>
        <v/>
      </c>
      <c r="D220" s="27">
        <f>IF(D$2="",0,IF(($C220&lt;D$3)+($C220&gt;D$5),0,IF($C220&lt;=D$4,'決まりの表'!$B$5,'決まりの表'!$B$6)))</f>
        <v/>
      </c>
      <c r="E220" s="27">
        <f>IF(E$2="",0,IF(($C220&lt;E$3)+($C220&gt;E$5),0,IF(1+($D$2&lt;&gt;"")*($C220&lt;=$D$6)&gt;=3,'決まりの表'!$B$7,IF($C220&lt;=E$4,'決まりの表'!$B$5,'決まりの表'!$B$6))))</f>
        <v/>
      </c>
      <c r="F220" s="27">
        <f>IF(F$2="",0,IF(($C220&lt;F$3)+($C220&gt;F$5),0,IF(1+($D$2&lt;&gt;"")*($C220&lt;=$D$6)+($E$2&lt;&gt;"")*($C220&lt;=$E$6)&gt;=3,'決まりの表'!$B$7,IF($C220&lt;=F$4,'決まりの表'!$B$5,'決まりの表'!$B$6))))</f>
        <v/>
      </c>
      <c r="G220" s="27">
        <f>IF(G$2="",0,IF(($C220&lt;G$3)+($C220&gt;G$5),0,IF(1+($D$2&lt;&gt;"")*($C220&lt;=$D$6)+($E$2&lt;&gt;"")*($C220&lt;=$E$6)+($F$2&lt;&gt;"")*($C220&lt;=$F$6)&gt;=3,'決まりの表'!$B$7,IF($C220&lt;=G$4,'決まりの表'!$B$5,'決まりの表'!$B$6))))</f>
        <v/>
      </c>
      <c r="H220" s="26">
        <f>SUM(D220:G220)</f>
        <v/>
      </c>
      <c r="I220" s="27">
        <f>IF(COUNTIFS('決まりの表'!$B$12:$B$17,MONTH(A220))&gt;0,H218+H219,0)</f>
        <v/>
      </c>
    </row>
    <row r="221">
      <c r="A221" s="23">
        <f>EOMONTH(A220,0)+1</f>
        <v/>
      </c>
      <c r="B221" s="12">
        <f>YEAR(A221)</f>
        <v/>
      </c>
      <c r="C221" s="12">
        <f>YEAR(A221)*12+MONTH(A221)</f>
        <v/>
      </c>
      <c r="D221" s="27">
        <f>IF(D$2="",0,IF(($C221&lt;D$3)+($C221&gt;D$5),0,IF($C221&lt;=D$4,'決まりの表'!$B$5,'決まりの表'!$B$6)))</f>
        <v/>
      </c>
      <c r="E221" s="27">
        <f>IF(E$2="",0,IF(($C221&lt;E$3)+($C221&gt;E$5),0,IF(1+($D$2&lt;&gt;"")*($C221&lt;=$D$6)&gt;=3,'決まりの表'!$B$7,IF($C221&lt;=E$4,'決まりの表'!$B$5,'決まりの表'!$B$6))))</f>
        <v/>
      </c>
      <c r="F221" s="27">
        <f>IF(F$2="",0,IF(($C221&lt;F$3)+($C221&gt;F$5),0,IF(1+($D$2&lt;&gt;"")*($C221&lt;=$D$6)+($E$2&lt;&gt;"")*($C221&lt;=$E$6)&gt;=3,'決まりの表'!$B$7,IF($C221&lt;=F$4,'決まりの表'!$B$5,'決まりの表'!$B$6))))</f>
        <v/>
      </c>
      <c r="G221" s="27">
        <f>IF(G$2="",0,IF(($C221&lt;G$3)+($C221&gt;G$5),0,IF(1+($D$2&lt;&gt;"")*($C221&lt;=$D$6)+($E$2&lt;&gt;"")*($C221&lt;=$E$6)+($F$2&lt;&gt;"")*($C221&lt;=$F$6)&gt;=3,'決まりの表'!$B$7,IF($C221&lt;=G$4,'決まりの表'!$B$5,'決まりの表'!$B$6))))</f>
        <v/>
      </c>
      <c r="H221" s="26">
        <f>SUM(D221:G221)</f>
        <v/>
      </c>
      <c r="I221" s="27">
        <f>IF(COUNTIFS('決まりの表'!$B$12:$B$17,MONTH(A221))&gt;0,H219+H220,0)</f>
        <v/>
      </c>
    </row>
    <row r="222">
      <c r="A222" s="23">
        <f>EOMONTH(A221,0)+1</f>
        <v/>
      </c>
      <c r="B222" s="12">
        <f>YEAR(A222)</f>
        <v/>
      </c>
      <c r="C222" s="12">
        <f>YEAR(A222)*12+MONTH(A222)</f>
        <v/>
      </c>
      <c r="D222" s="27">
        <f>IF(D$2="",0,IF(($C222&lt;D$3)+($C222&gt;D$5),0,IF($C222&lt;=D$4,'決まりの表'!$B$5,'決まりの表'!$B$6)))</f>
        <v/>
      </c>
      <c r="E222" s="27">
        <f>IF(E$2="",0,IF(($C222&lt;E$3)+($C222&gt;E$5),0,IF(1+($D$2&lt;&gt;"")*($C222&lt;=$D$6)&gt;=3,'決まりの表'!$B$7,IF($C222&lt;=E$4,'決まりの表'!$B$5,'決まりの表'!$B$6))))</f>
        <v/>
      </c>
      <c r="F222" s="27">
        <f>IF(F$2="",0,IF(($C222&lt;F$3)+($C222&gt;F$5),0,IF(1+($D$2&lt;&gt;"")*($C222&lt;=$D$6)+($E$2&lt;&gt;"")*($C222&lt;=$E$6)&gt;=3,'決まりの表'!$B$7,IF($C222&lt;=F$4,'決まりの表'!$B$5,'決まりの表'!$B$6))))</f>
        <v/>
      </c>
      <c r="G222" s="27">
        <f>IF(G$2="",0,IF(($C222&lt;G$3)+($C222&gt;G$5),0,IF(1+($D$2&lt;&gt;"")*($C222&lt;=$D$6)+($E$2&lt;&gt;"")*($C222&lt;=$E$6)+($F$2&lt;&gt;"")*($C222&lt;=$F$6)&gt;=3,'決まりの表'!$B$7,IF($C222&lt;=G$4,'決まりの表'!$B$5,'決まりの表'!$B$6))))</f>
        <v/>
      </c>
      <c r="H222" s="26">
        <f>SUM(D222:G222)</f>
        <v/>
      </c>
      <c r="I222" s="27">
        <f>IF(COUNTIFS('決まりの表'!$B$12:$B$17,MONTH(A222))&gt;0,H220+H221,0)</f>
        <v/>
      </c>
    </row>
    <row r="223">
      <c r="A223" s="23">
        <f>EOMONTH(A222,0)+1</f>
        <v/>
      </c>
      <c r="B223" s="12">
        <f>YEAR(A223)</f>
        <v/>
      </c>
      <c r="C223" s="12">
        <f>YEAR(A223)*12+MONTH(A223)</f>
        <v/>
      </c>
      <c r="D223" s="27">
        <f>IF(D$2="",0,IF(($C223&lt;D$3)+($C223&gt;D$5),0,IF($C223&lt;=D$4,'決まりの表'!$B$5,'決まりの表'!$B$6)))</f>
        <v/>
      </c>
      <c r="E223" s="27">
        <f>IF(E$2="",0,IF(($C223&lt;E$3)+($C223&gt;E$5),0,IF(1+($D$2&lt;&gt;"")*($C223&lt;=$D$6)&gt;=3,'決まりの表'!$B$7,IF($C223&lt;=E$4,'決まりの表'!$B$5,'決まりの表'!$B$6))))</f>
        <v/>
      </c>
      <c r="F223" s="27">
        <f>IF(F$2="",0,IF(($C223&lt;F$3)+($C223&gt;F$5),0,IF(1+($D$2&lt;&gt;"")*($C223&lt;=$D$6)+($E$2&lt;&gt;"")*($C223&lt;=$E$6)&gt;=3,'決まりの表'!$B$7,IF($C223&lt;=F$4,'決まりの表'!$B$5,'決まりの表'!$B$6))))</f>
        <v/>
      </c>
      <c r="G223" s="27">
        <f>IF(G$2="",0,IF(($C223&lt;G$3)+($C223&gt;G$5),0,IF(1+($D$2&lt;&gt;"")*($C223&lt;=$D$6)+($E$2&lt;&gt;"")*($C223&lt;=$E$6)+($F$2&lt;&gt;"")*($C223&lt;=$F$6)&gt;=3,'決まりの表'!$B$7,IF($C223&lt;=G$4,'決まりの表'!$B$5,'決まりの表'!$B$6))))</f>
        <v/>
      </c>
      <c r="H223" s="26">
        <f>SUM(D223:G223)</f>
        <v/>
      </c>
      <c r="I223" s="27">
        <f>IF(COUNTIFS('決まりの表'!$B$12:$B$17,MONTH(A223))&gt;0,H221+H222,0)</f>
        <v/>
      </c>
    </row>
    <row r="224">
      <c r="A224" s="23">
        <f>EOMONTH(A223,0)+1</f>
        <v/>
      </c>
      <c r="B224" s="12">
        <f>YEAR(A224)</f>
        <v/>
      </c>
      <c r="C224" s="12">
        <f>YEAR(A224)*12+MONTH(A224)</f>
        <v/>
      </c>
      <c r="D224" s="27">
        <f>IF(D$2="",0,IF(($C224&lt;D$3)+($C224&gt;D$5),0,IF($C224&lt;=D$4,'決まりの表'!$B$5,'決まりの表'!$B$6)))</f>
        <v/>
      </c>
      <c r="E224" s="27">
        <f>IF(E$2="",0,IF(($C224&lt;E$3)+($C224&gt;E$5),0,IF(1+($D$2&lt;&gt;"")*($C224&lt;=$D$6)&gt;=3,'決まりの表'!$B$7,IF($C224&lt;=E$4,'決まりの表'!$B$5,'決まりの表'!$B$6))))</f>
        <v/>
      </c>
      <c r="F224" s="27">
        <f>IF(F$2="",0,IF(($C224&lt;F$3)+($C224&gt;F$5),0,IF(1+($D$2&lt;&gt;"")*($C224&lt;=$D$6)+($E$2&lt;&gt;"")*($C224&lt;=$E$6)&gt;=3,'決まりの表'!$B$7,IF($C224&lt;=F$4,'決まりの表'!$B$5,'決まりの表'!$B$6))))</f>
        <v/>
      </c>
      <c r="G224" s="27">
        <f>IF(G$2="",0,IF(($C224&lt;G$3)+($C224&gt;G$5),0,IF(1+($D$2&lt;&gt;"")*($C224&lt;=$D$6)+($E$2&lt;&gt;"")*($C224&lt;=$E$6)+($F$2&lt;&gt;"")*($C224&lt;=$F$6)&gt;=3,'決まりの表'!$B$7,IF($C224&lt;=G$4,'決まりの表'!$B$5,'決まりの表'!$B$6))))</f>
        <v/>
      </c>
      <c r="H224" s="26">
        <f>SUM(D224:G224)</f>
        <v/>
      </c>
      <c r="I224" s="27">
        <f>IF(COUNTIFS('決まりの表'!$B$12:$B$17,MONTH(A224))&gt;0,H222+H223,0)</f>
        <v/>
      </c>
    </row>
    <row r="225">
      <c r="A225" s="23">
        <f>EOMONTH(A224,0)+1</f>
        <v/>
      </c>
      <c r="B225" s="12">
        <f>YEAR(A225)</f>
        <v/>
      </c>
      <c r="C225" s="12">
        <f>YEAR(A225)*12+MONTH(A225)</f>
        <v/>
      </c>
      <c r="D225" s="27">
        <f>IF(D$2="",0,IF(($C225&lt;D$3)+($C225&gt;D$5),0,IF($C225&lt;=D$4,'決まりの表'!$B$5,'決まりの表'!$B$6)))</f>
        <v/>
      </c>
      <c r="E225" s="27">
        <f>IF(E$2="",0,IF(($C225&lt;E$3)+($C225&gt;E$5),0,IF(1+($D$2&lt;&gt;"")*($C225&lt;=$D$6)&gt;=3,'決まりの表'!$B$7,IF($C225&lt;=E$4,'決まりの表'!$B$5,'決まりの表'!$B$6))))</f>
        <v/>
      </c>
      <c r="F225" s="27">
        <f>IF(F$2="",0,IF(($C225&lt;F$3)+($C225&gt;F$5),0,IF(1+($D$2&lt;&gt;"")*($C225&lt;=$D$6)+($E$2&lt;&gt;"")*($C225&lt;=$E$6)&gt;=3,'決まりの表'!$B$7,IF($C225&lt;=F$4,'決まりの表'!$B$5,'決まりの表'!$B$6))))</f>
        <v/>
      </c>
      <c r="G225" s="27">
        <f>IF(G$2="",0,IF(($C225&lt;G$3)+($C225&gt;G$5),0,IF(1+($D$2&lt;&gt;"")*($C225&lt;=$D$6)+($E$2&lt;&gt;"")*($C225&lt;=$E$6)+($F$2&lt;&gt;"")*($C225&lt;=$F$6)&gt;=3,'決まりの表'!$B$7,IF($C225&lt;=G$4,'決まりの表'!$B$5,'決まりの表'!$B$6))))</f>
        <v/>
      </c>
      <c r="H225" s="26">
        <f>SUM(D225:G225)</f>
        <v/>
      </c>
      <c r="I225" s="27">
        <f>IF(COUNTIFS('決まりの表'!$B$12:$B$17,MONTH(A225))&gt;0,H223+H224,0)</f>
        <v/>
      </c>
    </row>
    <row r="226">
      <c r="A226" s="23">
        <f>EOMONTH(A225,0)+1</f>
        <v/>
      </c>
      <c r="B226" s="12">
        <f>YEAR(A226)</f>
        <v/>
      </c>
      <c r="C226" s="12">
        <f>YEAR(A226)*12+MONTH(A226)</f>
        <v/>
      </c>
      <c r="D226" s="27">
        <f>IF(D$2="",0,IF(($C226&lt;D$3)+($C226&gt;D$5),0,IF($C226&lt;=D$4,'決まりの表'!$B$5,'決まりの表'!$B$6)))</f>
        <v/>
      </c>
      <c r="E226" s="27">
        <f>IF(E$2="",0,IF(($C226&lt;E$3)+($C226&gt;E$5),0,IF(1+($D$2&lt;&gt;"")*($C226&lt;=$D$6)&gt;=3,'決まりの表'!$B$7,IF($C226&lt;=E$4,'決まりの表'!$B$5,'決まりの表'!$B$6))))</f>
        <v/>
      </c>
      <c r="F226" s="27">
        <f>IF(F$2="",0,IF(($C226&lt;F$3)+($C226&gt;F$5),0,IF(1+($D$2&lt;&gt;"")*($C226&lt;=$D$6)+($E$2&lt;&gt;"")*($C226&lt;=$E$6)&gt;=3,'決まりの表'!$B$7,IF($C226&lt;=F$4,'決まりの表'!$B$5,'決まりの表'!$B$6))))</f>
        <v/>
      </c>
      <c r="G226" s="27">
        <f>IF(G$2="",0,IF(($C226&lt;G$3)+($C226&gt;G$5),0,IF(1+($D$2&lt;&gt;"")*($C226&lt;=$D$6)+($E$2&lt;&gt;"")*($C226&lt;=$E$6)+($F$2&lt;&gt;"")*($C226&lt;=$F$6)&gt;=3,'決まりの表'!$B$7,IF($C226&lt;=G$4,'決まりの表'!$B$5,'決まりの表'!$B$6))))</f>
        <v/>
      </c>
      <c r="H226" s="26">
        <f>SUM(D226:G226)</f>
        <v/>
      </c>
      <c r="I226" s="27">
        <f>IF(COUNTIFS('決まりの表'!$B$12:$B$17,MONTH(A226))&gt;0,H224+H225,0)</f>
        <v/>
      </c>
    </row>
    <row r="227">
      <c r="A227" s="23">
        <f>EOMONTH(A226,0)+1</f>
        <v/>
      </c>
      <c r="B227" s="12">
        <f>YEAR(A227)</f>
        <v/>
      </c>
      <c r="C227" s="12">
        <f>YEAR(A227)*12+MONTH(A227)</f>
        <v/>
      </c>
      <c r="D227" s="27">
        <f>IF(D$2="",0,IF(($C227&lt;D$3)+($C227&gt;D$5),0,IF($C227&lt;=D$4,'決まりの表'!$B$5,'決まりの表'!$B$6)))</f>
        <v/>
      </c>
      <c r="E227" s="27">
        <f>IF(E$2="",0,IF(($C227&lt;E$3)+($C227&gt;E$5),0,IF(1+($D$2&lt;&gt;"")*($C227&lt;=$D$6)&gt;=3,'決まりの表'!$B$7,IF($C227&lt;=E$4,'決まりの表'!$B$5,'決まりの表'!$B$6))))</f>
        <v/>
      </c>
      <c r="F227" s="27">
        <f>IF(F$2="",0,IF(($C227&lt;F$3)+($C227&gt;F$5),0,IF(1+($D$2&lt;&gt;"")*($C227&lt;=$D$6)+($E$2&lt;&gt;"")*($C227&lt;=$E$6)&gt;=3,'決まりの表'!$B$7,IF($C227&lt;=F$4,'決まりの表'!$B$5,'決まりの表'!$B$6))))</f>
        <v/>
      </c>
      <c r="G227" s="27">
        <f>IF(G$2="",0,IF(($C227&lt;G$3)+($C227&gt;G$5),0,IF(1+($D$2&lt;&gt;"")*($C227&lt;=$D$6)+($E$2&lt;&gt;"")*($C227&lt;=$E$6)+($F$2&lt;&gt;"")*($C227&lt;=$F$6)&gt;=3,'決まりの表'!$B$7,IF($C227&lt;=G$4,'決まりの表'!$B$5,'決まりの表'!$B$6))))</f>
        <v/>
      </c>
      <c r="H227" s="26">
        <f>SUM(D227:G227)</f>
        <v/>
      </c>
      <c r="I227" s="27">
        <f>IF(COUNTIFS('決まりの表'!$B$12:$B$17,MONTH(A227))&gt;0,H225+H226,0)</f>
        <v/>
      </c>
    </row>
    <row r="228">
      <c r="A228" s="23">
        <f>EOMONTH(A227,0)+1</f>
        <v/>
      </c>
      <c r="B228" s="12">
        <f>YEAR(A228)</f>
        <v/>
      </c>
      <c r="C228" s="12">
        <f>YEAR(A228)*12+MONTH(A228)</f>
        <v/>
      </c>
      <c r="D228" s="27">
        <f>IF(D$2="",0,IF(($C228&lt;D$3)+($C228&gt;D$5),0,IF($C228&lt;=D$4,'決まりの表'!$B$5,'決まりの表'!$B$6)))</f>
        <v/>
      </c>
      <c r="E228" s="27">
        <f>IF(E$2="",0,IF(($C228&lt;E$3)+($C228&gt;E$5),0,IF(1+($D$2&lt;&gt;"")*($C228&lt;=$D$6)&gt;=3,'決まりの表'!$B$7,IF($C228&lt;=E$4,'決まりの表'!$B$5,'決まりの表'!$B$6))))</f>
        <v/>
      </c>
      <c r="F228" s="27">
        <f>IF(F$2="",0,IF(($C228&lt;F$3)+($C228&gt;F$5),0,IF(1+($D$2&lt;&gt;"")*($C228&lt;=$D$6)+($E$2&lt;&gt;"")*($C228&lt;=$E$6)&gt;=3,'決まりの表'!$B$7,IF($C228&lt;=F$4,'決まりの表'!$B$5,'決まりの表'!$B$6))))</f>
        <v/>
      </c>
      <c r="G228" s="27">
        <f>IF(G$2="",0,IF(($C228&lt;G$3)+($C228&gt;G$5),0,IF(1+($D$2&lt;&gt;"")*($C228&lt;=$D$6)+($E$2&lt;&gt;"")*($C228&lt;=$E$6)+($F$2&lt;&gt;"")*($C228&lt;=$F$6)&gt;=3,'決まりの表'!$B$7,IF($C228&lt;=G$4,'決まりの表'!$B$5,'決まりの表'!$B$6))))</f>
        <v/>
      </c>
      <c r="H228" s="26">
        <f>SUM(D228:G228)</f>
        <v/>
      </c>
      <c r="I228" s="27">
        <f>IF(COUNTIFS('決まりの表'!$B$12:$B$17,MONTH(A228))&gt;0,H226+H227,0)</f>
        <v/>
      </c>
    </row>
    <row r="229">
      <c r="A229" s="23">
        <f>EOMONTH(A228,0)+1</f>
        <v/>
      </c>
      <c r="B229" s="12">
        <f>YEAR(A229)</f>
        <v/>
      </c>
      <c r="C229" s="12">
        <f>YEAR(A229)*12+MONTH(A229)</f>
        <v/>
      </c>
      <c r="D229" s="27">
        <f>IF(D$2="",0,IF(($C229&lt;D$3)+($C229&gt;D$5),0,IF($C229&lt;=D$4,'決まりの表'!$B$5,'決まりの表'!$B$6)))</f>
        <v/>
      </c>
      <c r="E229" s="27">
        <f>IF(E$2="",0,IF(($C229&lt;E$3)+($C229&gt;E$5),0,IF(1+($D$2&lt;&gt;"")*($C229&lt;=$D$6)&gt;=3,'決まりの表'!$B$7,IF($C229&lt;=E$4,'決まりの表'!$B$5,'決まりの表'!$B$6))))</f>
        <v/>
      </c>
      <c r="F229" s="27">
        <f>IF(F$2="",0,IF(($C229&lt;F$3)+($C229&gt;F$5),0,IF(1+($D$2&lt;&gt;"")*($C229&lt;=$D$6)+($E$2&lt;&gt;"")*($C229&lt;=$E$6)&gt;=3,'決まりの表'!$B$7,IF($C229&lt;=F$4,'決まりの表'!$B$5,'決まりの表'!$B$6))))</f>
        <v/>
      </c>
      <c r="G229" s="27">
        <f>IF(G$2="",0,IF(($C229&lt;G$3)+($C229&gt;G$5),0,IF(1+($D$2&lt;&gt;"")*($C229&lt;=$D$6)+($E$2&lt;&gt;"")*($C229&lt;=$E$6)+($F$2&lt;&gt;"")*($C229&lt;=$F$6)&gt;=3,'決まりの表'!$B$7,IF($C229&lt;=G$4,'決まりの表'!$B$5,'決まりの表'!$B$6))))</f>
        <v/>
      </c>
      <c r="H229" s="26">
        <f>SUM(D229:G229)</f>
        <v/>
      </c>
      <c r="I229" s="27">
        <f>IF(COUNTIFS('決まりの表'!$B$12:$B$17,MONTH(A229))&gt;0,H227+H228,0)</f>
        <v/>
      </c>
    </row>
    <row r="230">
      <c r="A230" s="23">
        <f>EOMONTH(A229,0)+1</f>
        <v/>
      </c>
      <c r="B230" s="12">
        <f>YEAR(A230)</f>
        <v/>
      </c>
      <c r="C230" s="12">
        <f>YEAR(A230)*12+MONTH(A230)</f>
        <v/>
      </c>
      <c r="D230" s="27">
        <f>IF(D$2="",0,IF(($C230&lt;D$3)+($C230&gt;D$5),0,IF($C230&lt;=D$4,'決まりの表'!$B$5,'決まりの表'!$B$6)))</f>
        <v/>
      </c>
      <c r="E230" s="27">
        <f>IF(E$2="",0,IF(($C230&lt;E$3)+($C230&gt;E$5),0,IF(1+($D$2&lt;&gt;"")*($C230&lt;=$D$6)&gt;=3,'決まりの表'!$B$7,IF($C230&lt;=E$4,'決まりの表'!$B$5,'決まりの表'!$B$6))))</f>
        <v/>
      </c>
      <c r="F230" s="27">
        <f>IF(F$2="",0,IF(($C230&lt;F$3)+($C230&gt;F$5),0,IF(1+($D$2&lt;&gt;"")*($C230&lt;=$D$6)+($E$2&lt;&gt;"")*($C230&lt;=$E$6)&gt;=3,'決まりの表'!$B$7,IF($C230&lt;=F$4,'決まりの表'!$B$5,'決まりの表'!$B$6))))</f>
        <v/>
      </c>
      <c r="G230" s="27">
        <f>IF(G$2="",0,IF(($C230&lt;G$3)+($C230&gt;G$5),0,IF(1+($D$2&lt;&gt;"")*($C230&lt;=$D$6)+($E$2&lt;&gt;"")*($C230&lt;=$E$6)+($F$2&lt;&gt;"")*($C230&lt;=$F$6)&gt;=3,'決まりの表'!$B$7,IF($C230&lt;=G$4,'決まりの表'!$B$5,'決まりの表'!$B$6))))</f>
        <v/>
      </c>
      <c r="H230" s="26">
        <f>SUM(D230:G230)</f>
        <v/>
      </c>
      <c r="I230" s="27">
        <f>IF(COUNTIFS('決まりの表'!$B$12:$B$17,MONTH(A230))&gt;0,H228+H229,0)</f>
        <v/>
      </c>
    </row>
    <row r="231">
      <c r="A231" s="23">
        <f>EOMONTH(A230,0)+1</f>
        <v/>
      </c>
      <c r="B231" s="12">
        <f>YEAR(A231)</f>
        <v/>
      </c>
      <c r="C231" s="12">
        <f>YEAR(A231)*12+MONTH(A231)</f>
        <v/>
      </c>
      <c r="D231" s="27">
        <f>IF(D$2="",0,IF(($C231&lt;D$3)+($C231&gt;D$5),0,IF($C231&lt;=D$4,'決まりの表'!$B$5,'決まりの表'!$B$6)))</f>
        <v/>
      </c>
      <c r="E231" s="27">
        <f>IF(E$2="",0,IF(($C231&lt;E$3)+($C231&gt;E$5),0,IF(1+($D$2&lt;&gt;"")*($C231&lt;=$D$6)&gt;=3,'決まりの表'!$B$7,IF($C231&lt;=E$4,'決まりの表'!$B$5,'決まりの表'!$B$6))))</f>
        <v/>
      </c>
      <c r="F231" s="27">
        <f>IF(F$2="",0,IF(($C231&lt;F$3)+($C231&gt;F$5),0,IF(1+($D$2&lt;&gt;"")*($C231&lt;=$D$6)+($E$2&lt;&gt;"")*($C231&lt;=$E$6)&gt;=3,'決まりの表'!$B$7,IF($C231&lt;=F$4,'決まりの表'!$B$5,'決まりの表'!$B$6))))</f>
        <v/>
      </c>
      <c r="G231" s="27">
        <f>IF(G$2="",0,IF(($C231&lt;G$3)+($C231&gt;G$5),0,IF(1+($D$2&lt;&gt;"")*($C231&lt;=$D$6)+($E$2&lt;&gt;"")*($C231&lt;=$E$6)+($F$2&lt;&gt;"")*($C231&lt;=$F$6)&gt;=3,'決まりの表'!$B$7,IF($C231&lt;=G$4,'決まりの表'!$B$5,'決まりの表'!$B$6))))</f>
        <v/>
      </c>
      <c r="H231" s="26">
        <f>SUM(D231:G231)</f>
        <v/>
      </c>
      <c r="I231" s="27">
        <f>IF(COUNTIFS('決まりの表'!$B$12:$B$17,MONTH(A231))&gt;0,H229+H230,0)</f>
        <v/>
      </c>
    </row>
    <row r="232">
      <c r="A232" s="23">
        <f>EOMONTH(A231,0)+1</f>
        <v/>
      </c>
      <c r="B232" s="12">
        <f>YEAR(A232)</f>
        <v/>
      </c>
      <c r="C232" s="12">
        <f>YEAR(A232)*12+MONTH(A232)</f>
        <v/>
      </c>
      <c r="D232" s="27">
        <f>IF(D$2="",0,IF(($C232&lt;D$3)+($C232&gt;D$5),0,IF($C232&lt;=D$4,'決まりの表'!$B$5,'決まりの表'!$B$6)))</f>
        <v/>
      </c>
      <c r="E232" s="27">
        <f>IF(E$2="",0,IF(($C232&lt;E$3)+($C232&gt;E$5),0,IF(1+($D$2&lt;&gt;"")*($C232&lt;=$D$6)&gt;=3,'決まりの表'!$B$7,IF($C232&lt;=E$4,'決まりの表'!$B$5,'決まりの表'!$B$6))))</f>
        <v/>
      </c>
      <c r="F232" s="27">
        <f>IF(F$2="",0,IF(($C232&lt;F$3)+($C232&gt;F$5),0,IF(1+($D$2&lt;&gt;"")*($C232&lt;=$D$6)+($E$2&lt;&gt;"")*($C232&lt;=$E$6)&gt;=3,'決まりの表'!$B$7,IF($C232&lt;=F$4,'決まりの表'!$B$5,'決まりの表'!$B$6))))</f>
        <v/>
      </c>
      <c r="G232" s="27">
        <f>IF(G$2="",0,IF(($C232&lt;G$3)+($C232&gt;G$5),0,IF(1+($D$2&lt;&gt;"")*($C232&lt;=$D$6)+($E$2&lt;&gt;"")*($C232&lt;=$E$6)+($F$2&lt;&gt;"")*($C232&lt;=$F$6)&gt;=3,'決まりの表'!$B$7,IF($C232&lt;=G$4,'決まりの表'!$B$5,'決まりの表'!$B$6))))</f>
        <v/>
      </c>
      <c r="H232" s="26">
        <f>SUM(D232:G232)</f>
        <v/>
      </c>
      <c r="I232" s="27">
        <f>IF(COUNTIFS('決まりの表'!$B$12:$B$17,MONTH(A232))&gt;0,H230+H231,0)</f>
        <v/>
      </c>
    </row>
    <row r="233">
      <c r="A233" s="23">
        <f>EOMONTH(A232,0)+1</f>
        <v/>
      </c>
      <c r="B233" s="12">
        <f>YEAR(A233)</f>
        <v/>
      </c>
      <c r="C233" s="12">
        <f>YEAR(A233)*12+MONTH(A233)</f>
        <v/>
      </c>
      <c r="D233" s="27">
        <f>IF(D$2="",0,IF(($C233&lt;D$3)+($C233&gt;D$5),0,IF($C233&lt;=D$4,'決まりの表'!$B$5,'決まりの表'!$B$6)))</f>
        <v/>
      </c>
      <c r="E233" s="27">
        <f>IF(E$2="",0,IF(($C233&lt;E$3)+($C233&gt;E$5),0,IF(1+($D$2&lt;&gt;"")*($C233&lt;=$D$6)&gt;=3,'決まりの表'!$B$7,IF($C233&lt;=E$4,'決まりの表'!$B$5,'決まりの表'!$B$6))))</f>
        <v/>
      </c>
      <c r="F233" s="27">
        <f>IF(F$2="",0,IF(($C233&lt;F$3)+($C233&gt;F$5),0,IF(1+($D$2&lt;&gt;"")*($C233&lt;=$D$6)+($E$2&lt;&gt;"")*($C233&lt;=$E$6)&gt;=3,'決まりの表'!$B$7,IF($C233&lt;=F$4,'決まりの表'!$B$5,'決まりの表'!$B$6))))</f>
        <v/>
      </c>
      <c r="G233" s="27">
        <f>IF(G$2="",0,IF(($C233&lt;G$3)+($C233&gt;G$5),0,IF(1+($D$2&lt;&gt;"")*($C233&lt;=$D$6)+($E$2&lt;&gt;"")*($C233&lt;=$E$6)+($F$2&lt;&gt;"")*($C233&lt;=$F$6)&gt;=3,'決まりの表'!$B$7,IF($C233&lt;=G$4,'決まりの表'!$B$5,'決まりの表'!$B$6))))</f>
        <v/>
      </c>
      <c r="H233" s="26">
        <f>SUM(D233:G233)</f>
        <v/>
      </c>
      <c r="I233" s="27">
        <f>IF(COUNTIFS('決まりの表'!$B$12:$B$17,MONTH(A233))&gt;0,H231+H232,0)</f>
        <v/>
      </c>
    </row>
    <row r="234">
      <c r="A234" s="23">
        <f>EOMONTH(A233,0)+1</f>
        <v/>
      </c>
      <c r="B234" s="12">
        <f>YEAR(A234)</f>
        <v/>
      </c>
      <c r="C234" s="12">
        <f>YEAR(A234)*12+MONTH(A234)</f>
        <v/>
      </c>
      <c r="D234" s="27">
        <f>IF(D$2="",0,IF(($C234&lt;D$3)+($C234&gt;D$5),0,IF($C234&lt;=D$4,'決まりの表'!$B$5,'決まりの表'!$B$6)))</f>
        <v/>
      </c>
      <c r="E234" s="27">
        <f>IF(E$2="",0,IF(($C234&lt;E$3)+($C234&gt;E$5),0,IF(1+($D$2&lt;&gt;"")*($C234&lt;=$D$6)&gt;=3,'決まりの表'!$B$7,IF($C234&lt;=E$4,'決まりの表'!$B$5,'決まりの表'!$B$6))))</f>
        <v/>
      </c>
      <c r="F234" s="27">
        <f>IF(F$2="",0,IF(($C234&lt;F$3)+($C234&gt;F$5),0,IF(1+($D$2&lt;&gt;"")*($C234&lt;=$D$6)+($E$2&lt;&gt;"")*($C234&lt;=$E$6)&gt;=3,'決まりの表'!$B$7,IF($C234&lt;=F$4,'決まりの表'!$B$5,'決まりの表'!$B$6))))</f>
        <v/>
      </c>
      <c r="G234" s="27">
        <f>IF(G$2="",0,IF(($C234&lt;G$3)+($C234&gt;G$5),0,IF(1+($D$2&lt;&gt;"")*($C234&lt;=$D$6)+($E$2&lt;&gt;"")*($C234&lt;=$E$6)+($F$2&lt;&gt;"")*($C234&lt;=$F$6)&gt;=3,'決まりの表'!$B$7,IF($C234&lt;=G$4,'決まりの表'!$B$5,'決まりの表'!$B$6))))</f>
        <v/>
      </c>
      <c r="H234" s="26">
        <f>SUM(D234:G234)</f>
        <v/>
      </c>
      <c r="I234" s="27">
        <f>IF(COUNTIFS('決まりの表'!$B$12:$B$17,MONTH(A234))&gt;0,H232+H233,0)</f>
        <v/>
      </c>
    </row>
    <row r="235">
      <c r="A235" s="23">
        <f>EOMONTH(A234,0)+1</f>
        <v/>
      </c>
      <c r="B235" s="12">
        <f>YEAR(A235)</f>
        <v/>
      </c>
      <c r="C235" s="12">
        <f>YEAR(A235)*12+MONTH(A235)</f>
        <v/>
      </c>
      <c r="D235" s="27">
        <f>IF(D$2="",0,IF(($C235&lt;D$3)+($C235&gt;D$5),0,IF($C235&lt;=D$4,'決まりの表'!$B$5,'決まりの表'!$B$6)))</f>
        <v/>
      </c>
      <c r="E235" s="27">
        <f>IF(E$2="",0,IF(($C235&lt;E$3)+($C235&gt;E$5),0,IF(1+($D$2&lt;&gt;"")*($C235&lt;=$D$6)&gt;=3,'決まりの表'!$B$7,IF($C235&lt;=E$4,'決まりの表'!$B$5,'決まりの表'!$B$6))))</f>
        <v/>
      </c>
      <c r="F235" s="27">
        <f>IF(F$2="",0,IF(($C235&lt;F$3)+($C235&gt;F$5),0,IF(1+($D$2&lt;&gt;"")*($C235&lt;=$D$6)+($E$2&lt;&gt;"")*($C235&lt;=$E$6)&gt;=3,'決まりの表'!$B$7,IF($C235&lt;=F$4,'決まりの表'!$B$5,'決まりの表'!$B$6))))</f>
        <v/>
      </c>
      <c r="G235" s="27">
        <f>IF(G$2="",0,IF(($C235&lt;G$3)+($C235&gt;G$5),0,IF(1+($D$2&lt;&gt;"")*($C235&lt;=$D$6)+($E$2&lt;&gt;"")*($C235&lt;=$E$6)+($F$2&lt;&gt;"")*($C235&lt;=$F$6)&gt;=3,'決まりの表'!$B$7,IF($C235&lt;=G$4,'決まりの表'!$B$5,'決まりの表'!$B$6))))</f>
        <v/>
      </c>
      <c r="H235" s="26">
        <f>SUM(D235:G235)</f>
        <v/>
      </c>
      <c r="I235" s="27">
        <f>IF(COUNTIFS('決まりの表'!$B$12:$B$17,MONTH(A235))&gt;0,H233+H234,0)</f>
        <v/>
      </c>
    </row>
    <row r="236">
      <c r="A236" s="23">
        <f>EOMONTH(A235,0)+1</f>
        <v/>
      </c>
      <c r="B236" s="12">
        <f>YEAR(A236)</f>
        <v/>
      </c>
      <c r="C236" s="12">
        <f>YEAR(A236)*12+MONTH(A236)</f>
        <v/>
      </c>
      <c r="D236" s="27">
        <f>IF(D$2="",0,IF(($C236&lt;D$3)+($C236&gt;D$5),0,IF($C236&lt;=D$4,'決まりの表'!$B$5,'決まりの表'!$B$6)))</f>
        <v/>
      </c>
      <c r="E236" s="27">
        <f>IF(E$2="",0,IF(($C236&lt;E$3)+($C236&gt;E$5),0,IF(1+($D$2&lt;&gt;"")*($C236&lt;=$D$6)&gt;=3,'決まりの表'!$B$7,IF($C236&lt;=E$4,'決まりの表'!$B$5,'決まりの表'!$B$6))))</f>
        <v/>
      </c>
      <c r="F236" s="27">
        <f>IF(F$2="",0,IF(($C236&lt;F$3)+($C236&gt;F$5),0,IF(1+($D$2&lt;&gt;"")*($C236&lt;=$D$6)+($E$2&lt;&gt;"")*($C236&lt;=$E$6)&gt;=3,'決まりの表'!$B$7,IF($C236&lt;=F$4,'決まりの表'!$B$5,'決まりの表'!$B$6))))</f>
        <v/>
      </c>
      <c r="G236" s="27">
        <f>IF(G$2="",0,IF(($C236&lt;G$3)+($C236&gt;G$5),0,IF(1+($D$2&lt;&gt;"")*($C236&lt;=$D$6)+($E$2&lt;&gt;"")*($C236&lt;=$E$6)+($F$2&lt;&gt;"")*($C236&lt;=$F$6)&gt;=3,'決まりの表'!$B$7,IF($C236&lt;=G$4,'決まりの表'!$B$5,'決まりの表'!$B$6))))</f>
        <v/>
      </c>
      <c r="H236" s="26">
        <f>SUM(D236:G236)</f>
        <v/>
      </c>
      <c r="I236" s="27">
        <f>IF(COUNTIFS('決まりの表'!$B$12:$B$17,MONTH(A236))&gt;0,H234+H235,0)</f>
        <v/>
      </c>
    </row>
    <row r="237">
      <c r="A237" s="23">
        <f>EOMONTH(A236,0)+1</f>
        <v/>
      </c>
      <c r="B237" s="12">
        <f>YEAR(A237)</f>
        <v/>
      </c>
      <c r="C237" s="12">
        <f>YEAR(A237)*12+MONTH(A237)</f>
        <v/>
      </c>
      <c r="D237" s="27">
        <f>IF(D$2="",0,IF(($C237&lt;D$3)+($C237&gt;D$5),0,IF($C237&lt;=D$4,'決まりの表'!$B$5,'決まりの表'!$B$6)))</f>
        <v/>
      </c>
      <c r="E237" s="27">
        <f>IF(E$2="",0,IF(($C237&lt;E$3)+($C237&gt;E$5),0,IF(1+($D$2&lt;&gt;"")*($C237&lt;=$D$6)&gt;=3,'決まりの表'!$B$7,IF($C237&lt;=E$4,'決まりの表'!$B$5,'決まりの表'!$B$6))))</f>
        <v/>
      </c>
      <c r="F237" s="27">
        <f>IF(F$2="",0,IF(($C237&lt;F$3)+($C237&gt;F$5),0,IF(1+($D$2&lt;&gt;"")*($C237&lt;=$D$6)+($E$2&lt;&gt;"")*($C237&lt;=$E$6)&gt;=3,'決まりの表'!$B$7,IF($C237&lt;=F$4,'決まりの表'!$B$5,'決まりの表'!$B$6))))</f>
        <v/>
      </c>
      <c r="G237" s="27">
        <f>IF(G$2="",0,IF(($C237&lt;G$3)+($C237&gt;G$5),0,IF(1+($D$2&lt;&gt;"")*($C237&lt;=$D$6)+($E$2&lt;&gt;"")*($C237&lt;=$E$6)+($F$2&lt;&gt;"")*($C237&lt;=$F$6)&gt;=3,'決まりの表'!$B$7,IF($C237&lt;=G$4,'決まりの表'!$B$5,'決まりの表'!$B$6))))</f>
        <v/>
      </c>
      <c r="H237" s="26">
        <f>SUM(D237:G237)</f>
        <v/>
      </c>
      <c r="I237" s="27">
        <f>IF(COUNTIFS('決まりの表'!$B$12:$B$17,MONTH(A237))&gt;0,H235+H236,0)</f>
        <v/>
      </c>
    </row>
    <row r="238">
      <c r="A238" s="23">
        <f>EOMONTH(A237,0)+1</f>
        <v/>
      </c>
      <c r="B238" s="12">
        <f>YEAR(A238)</f>
        <v/>
      </c>
      <c r="C238" s="12">
        <f>YEAR(A238)*12+MONTH(A238)</f>
        <v/>
      </c>
      <c r="D238" s="27">
        <f>IF(D$2="",0,IF(($C238&lt;D$3)+($C238&gt;D$5),0,IF($C238&lt;=D$4,'決まりの表'!$B$5,'決まりの表'!$B$6)))</f>
        <v/>
      </c>
      <c r="E238" s="27">
        <f>IF(E$2="",0,IF(($C238&lt;E$3)+($C238&gt;E$5),0,IF(1+($D$2&lt;&gt;"")*($C238&lt;=$D$6)&gt;=3,'決まりの表'!$B$7,IF($C238&lt;=E$4,'決まりの表'!$B$5,'決まりの表'!$B$6))))</f>
        <v/>
      </c>
      <c r="F238" s="27">
        <f>IF(F$2="",0,IF(($C238&lt;F$3)+($C238&gt;F$5),0,IF(1+($D$2&lt;&gt;"")*($C238&lt;=$D$6)+($E$2&lt;&gt;"")*($C238&lt;=$E$6)&gt;=3,'決まりの表'!$B$7,IF($C238&lt;=F$4,'決まりの表'!$B$5,'決まりの表'!$B$6))))</f>
        <v/>
      </c>
      <c r="G238" s="27">
        <f>IF(G$2="",0,IF(($C238&lt;G$3)+($C238&gt;G$5),0,IF(1+($D$2&lt;&gt;"")*($C238&lt;=$D$6)+($E$2&lt;&gt;"")*($C238&lt;=$E$6)+($F$2&lt;&gt;"")*($C238&lt;=$F$6)&gt;=3,'決まりの表'!$B$7,IF($C238&lt;=G$4,'決まりの表'!$B$5,'決まりの表'!$B$6))))</f>
        <v/>
      </c>
      <c r="H238" s="26">
        <f>SUM(D238:G238)</f>
        <v/>
      </c>
      <c r="I238" s="27">
        <f>IF(COUNTIFS('決まりの表'!$B$12:$B$17,MONTH(A238))&gt;0,H236+H237,0)</f>
        <v/>
      </c>
    </row>
    <row r="239">
      <c r="A239" s="23">
        <f>EOMONTH(A238,0)+1</f>
        <v/>
      </c>
      <c r="B239" s="12">
        <f>YEAR(A239)</f>
        <v/>
      </c>
      <c r="C239" s="12">
        <f>YEAR(A239)*12+MONTH(A239)</f>
        <v/>
      </c>
      <c r="D239" s="27">
        <f>IF(D$2="",0,IF(($C239&lt;D$3)+($C239&gt;D$5),0,IF($C239&lt;=D$4,'決まりの表'!$B$5,'決まりの表'!$B$6)))</f>
        <v/>
      </c>
      <c r="E239" s="27">
        <f>IF(E$2="",0,IF(($C239&lt;E$3)+($C239&gt;E$5),0,IF(1+($D$2&lt;&gt;"")*($C239&lt;=$D$6)&gt;=3,'決まりの表'!$B$7,IF($C239&lt;=E$4,'決まりの表'!$B$5,'決まりの表'!$B$6))))</f>
        <v/>
      </c>
      <c r="F239" s="27">
        <f>IF(F$2="",0,IF(($C239&lt;F$3)+($C239&gt;F$5),0,IF(1+($D$2&lt;&gt;"")*($C239&lt;=$D$6)+($E$2&lt;&gt;"")*($C239&lt;=$E$6)&gt;=3,'決まりの表'!$B$7,IF($C239&lt;=F$4,'決まりの表'!$B$5,'決まりの表'!$B$6))))</f>
        <v/>
      </c>
      <c r="G239" s="27">
        <f>IF(G$2="",0,IF(($C239&lt;G$3)+($C239&gt;G$5),0,IF(1+($D$2&lt;&gt;"")*($C239&lt;=$D$6)+($E$2&lt;&gt;"")*($C239&lt;=$E$6)+($F$2&lt;&gt;"")*($C239&lt;=$F$6)&gt;=3,'決まりの表'!$B$7,IF($C239&lt;=G$4,'決まりの表'!$B$5,'決まりの表'!$B$6))))</f>
        <v/>
      </c>
      <c r="H239" s="26">
        <f>SUM(D239:G239)</f>
        <v/>
      </c>
      <c r="I239" s="27">
        <f>IF(COUNTIFS('決まりの表'!$B$12:$B$17,MONTH(A239))&gt;0,H237+H238,0)</f>
        <v/>
      </c>
    </row>
    <row r="240">
      <c r="A240" s="23">
        <f>EOMONTH(A239,0)+1</f>
        <v/>
      </c>
      <c r="B240" s="12">
        <f>YEAR(A240)</f>
        <v/>
      </c>
      <c r="C240" s="12">
        <f>YEAR(A240)*12+MONTH(A240)</f>
        <v/>
      </c>
      <c r="D240" s="27">
        <f>IF(D$2="",0,IF(($C240&lt;D$3)+($C240&gt;D$5),0,IF($C240&lt;=D$4,'決まりの表'!$B$5,'決まりの表'!$B$6)))</f>
        <v/>
      </c>
      <c r="E240" s="27">
        <f>IF(E$2="",0,IF(($C240&lt;E$3)+($C240&gt;E$5),0,IF(1+($D$2&lt;&gt;"")*($C240&lt;=$D$6)&gt;=3,'決まりの表'!$B$7,IF($C240&lt;=E$4,'決まりの表'!$B$5,'決まりの表'!$B$6))))</f>
        <v/>
      </c>
      <c r="F240" s="27">
        <f>IF(F$2="",0,IF(($C240&lt;F$3)+($C240&gt;F$5),0,IF(1+($D$2&lt;&gt;"")*($C240&lt;=$D$6)+($E$2&lt;&gt;"")*($C240&lt;=$E$6)&gt;=3,'決まりの表'!$B$7,IF($C240&lt;=F$4,'決まりの表'!$B$5,'決まりの表'!$B$6))))</f>
        <v/>
      </c>
      <c r="G240" s="27">
        <f>IF(G$2="",0,IF(($C240&lt;G$3)+($C240&gt;G$5),0,IF(1+($D$2&lt;&gt;"")*($C240&lt;=$D$6)+($E$2&lt;&gt;"")*($C240&lt;=$E$6)+($F$2&lt;&gt;"")*($C240&lt;=$F$6)&gt;=3,'決まりの表'!$B$7,IF($C240&lt;=G$4,'決まりの表'!$B$5,'決まりの表'!$B$6))))</f>
        <v/>
      </c>
      <c r="H240" s="26">
        <f>SUM(D240:G240)</f>
        <v/>
      </c>
      <c r="I240" s="27">
        <f>IF(COUNTIFS('決まりの表'!$B$12:$B$17,MONTH(A240))&gt;0,H238+H239,0)</f>
        <v/>
      </c>
    </row>
    <row r="241">
      <c r="A241" s="23">
        <f>EOMONTH(A240,0)+1</f>
        <v/>
      </c>
      <c r="B241" s="12">
        <f>YEAR(A241)</f>
        <v/>
      </c>
      <c r="C241" s="12">
        <f>YEAR(A241)*12+MONTH(A241)</f>
        <v/>
      </c>
      <c r="D241" s="27">
        <f>IF(D$2="",0,IF(($C241&lt;D$3)+($C241&gt;D$5),0,IF($C241&lt;=D$4,'決まりの表'!$B$5,'決まりの表'!$B$6)))</f>
        <v/>
      </c>
      <c r="E241" s="27">
        <f>IF(E$2="",0,IF(($C241&lt;E$3)+($C241&gt;E$5),0,IF(1+($D$2&lt;&gt;"")*($C241&lt;=$D$6)&gt;=3,'決まりの表'!$B$7,IF($C241&lt;=E$4,'決まりの表'!$B$5,'決まりの表'!$B$6))))</f>
        <v/>
      </c>
      <c r="F241" s="27">
        <f>IF(F$2="",0,IF(($C241&lt;F$3)+($C241&gt;F$5),0,IF(1+($D$2&lt;&gt;"")*($C241&lt;=$D$6)+($E$2&lt;&gt;"")*($C241&lt;=$E$6)&gt;=3,'決まりの表'!$B$7,IF($C241&lt;=F$4,'決まりの表'!$B$5,'決まりの表'!$B$6))))</f>
        <v/>
      </c>
      <c r="G241" s="27">
        <f>IF(G$2="",0,IF(($C241&lt;G$3)+($C241&gt;G$5),0,IF(1+($D$2&lt;&gt;"")*($C241&lt;=$D$6)+($E$2&lt;&gt;"")*($C241&lt;=$E$6)+($F$2&lt;&gt;"")*($C241&lt;=$F$6)&gt;=3,'決まりの表'!$B$7,IF($C241&lt;=G$4,'決まりの表'!$B$5,'決まりの表'!$B$6))))</f>
        <v/>
      </c>
      <c r="H241" s="26">
        <f>SUM(D241:G241)</f>
        <v/>
      </c>
      <c r="I241" s="27">
        <f>IF(COUNTIFS('決まりの表'!$B$12:$B$17,MONTH(A241))&gt;0,H239+H240,0)</f>
        <v/>
      </c>
    </row>
    <row r="242">
      <c r="A242" s="23">
        <f>EOMONTH(A241,0)+1</f>
        <v/>
      </c>
      <c r="B242" s="12">
        <f>YEAR(A242)</f>
        <v/>
      </c>
      <c r="C242" s="12">
        <f>YEAR(A242)*12+MONTH(A242)</f>
        <v/>
      </c>
      <c r="D242" s="27">
        <f>IF(D$2="",0,IF(($C242&lt;D$3)+($C242&gt;D$5),0,IF($C242&lt;=D$4,'決まりの表'!$B$5,'決まりの表'!$B$6)))</f>
        <v/>
      </c>
      <c r="E242" s="27">
        <f>IF(E$2="",0,IF(($C242&lt;E$3)+($C242&gt;E$5),0,IF(1+($D$2&lt;&gt;"")*($C242&lt;=$D$6)&gt;=3,'決まりの表'!$B$7,IF($C242&lt;=E$4,'決まりの表'!$B$5,'決まりの表'!$B$6))))</f>
        <v/>
      </c>
      <c r="F242" s="27">
        <f>IF(F$2="",0,IF(($C242&lt;F$3)+($C242&gt;F$5),0,IF(1+($D$2&lt;&gt;"")*($C242&lt;=$D$6)+($E$2&lt;&gt;"")*($C242&lt;=$E$6)&gt;=3,'決まりの表'!$B$7,IF($C242&lt;=F$4,'決まりの表'!$B$5,'決まりの表'!$B$6))))</f>
        <v/>
      </c>
      <c r="G242" s="27">
        <f>IF(G$2="",0,IF(($C242&lt;G$3)+($C242&gt;G$5),0,IF(1+($D$2&lt;&gt;"")*($C242&lt;=$D$6)+($E$2&lt;&gt;"")*($C242&lt;=$E$6)+($F$2&lt;&gt;"")*($C242&lt;=$F$6)&gt;=3,'決まりの表'!$B$7,IF($C242&lt;=G$4,'決まりの表'!$B$5,'決まりの表'!$B$6))))</f>
        <v/>
      </c>
      <c r="H242" s="26">
        <f>SUM(D242:G242)</f>
        <v/>
      </c>
      <c r="I242" s="27">
        <f>IF(COUNTIFS('決まりの表'!$B$12:$B$17,MONTH(A242))&gt;0,H240+H241,0)</f>
        <v/>
      </c>
    </row>
    <row r="243">
      <c r="A243" s="23">
        <f>EOMONTH(A242,0)+1</f>
        <v/>
      </c>
      <c r="B243" s="12">
        <f>YEAR(A243)</f>
        <v/>
      </c>
      <c r="C243" s="12">
        <f>YEAR(A243)*12+MONTH(A243)</f>
        <v/>
      </c>
      <c r="D243" s="27">
        <f>IF(D$2="",0,IF(($C243&lt;D$3)+($C243&gt;D$5),0,IF($C243&lt;=D$4,'決まりの表'!$B$5,'決まりの表'!$B$6)))</f>
        <v/>
      </c>
      <c r="E243" s="27">
        <f>IF(E$2="",0,IF(($C243&lt;E$3)+($C243&gt;E$5),0,IF(1+($D$2&lt;&gt;"")*($C243&lt;=$D$6)&gt;=3,'決まりの表'!$B$7,IF($C243&lt;=E$4,'決まりの表'!$B$5,'決まりの表'!$B$6))))</f>
        <v/>
      </c>
      <c r="F243" s="27">
        <f>IF(F$2="",0,IF(($C243&lt;F$3)+($C243&gt;F$5),0,IF(1+($D$2&lt;&gt;"")*($C243&lt;=$D$6)+($E$2&lt;&gt;"")*($C243&lt;=$E$6)&gt;=3,'決まりの表'!$B$7,IF($C243&lt;=F$4,'決まりの表'!$B$5,'決まりの表'!$B$6))))</f>
        <v/>
      </c>
      <c r="G243" s="27">
        <f>IF(G$2="",0,IF(($C243&lt;G$3)+($C243&gt;G$5),0,IF(1+($D$2&lt;&gt;"")*($C243&lt;=$D$6)+($E$2&lt;&gt;"")*($C243&lt;=$E$6)+($F$2&lt;&gt;"")*($C243&lt;=$F$6)&gt;=3,'決まりの表'!$B$7,IF($C243&lt;=G$4,'決まりの表'!$B$5,'決まりの表'!$B$6))))</f>
        <v/>
      </c>
      <c r="H243" s="26">
        <f>SUM(D243:G243)</f>
        <v/>
      </c>
      <c r="I243" s="27">
        <f>IF(COUNTIFS('決まりの表'!$B$12:$B$17,MONTH(A243))&gt;0,H241+H242,0)</f>
        <v/>
      </c>
    </row>
    <row r="244">
      <c r="A244" s="23">
        <f>EOMONTH(A243,0)+1</f>
        <v/>
      </c>
      <c r="B244" s="12">
        <f>YEAR(A244)</f>
        <v/>
      </c>
      <c r="C244" s="12">
        <f>YEAR(A244)*12+MONTH(A244)</f>
        <v/>
      </c>
      <c r="D244" s="27">
        <f>IF(D$2="",0,IF(($C244&lt;D$3)+($C244&gt;D$5),0,IF($C244&lt;=D$4,'決まりの表'!$B$5,'決まりの表'!$B$6)))</f>
        <v/>
      </c>
      <c r="E244" s="27">
        <f>IF(E$2="",0,IF(($C244&lt;E$3)+($C244&gt;E$5),0,IF(1+($D$2&lt;&gt;"")*($C244&lt;=$D$6)&gt;=3,'決まりの表'!$B$7,IF($C244&lt;=E$4,'決まりの表'!$B$5,'決まりの表'!$B$6))))</f>
        <v/>
      </c>
      <c r="F244" s="27">
        <f>IF(F$2="",0,IF(($C244&lt;F$3)+($C244&gt;F$5),0,IF(1+($D$2&lt;&gt;"")*($C244&lt;=$D$6)+($E$2&lt;&gt;"")*($C244&lt;=$E$6)&gt;=3,'決まりの表'!$B$7,IF($C244&lt;=F$4,'決まりの表'!$B$5,'決まりの表'!$B$6))))</f>
        <v/>
      </c>
      <c r="G244" s="27">
        <f>IF(G$2="",0,IF(($C244&lt;G$3)+($C244&gt;G$5),0,IF(1+($D$2&lt;&gt;"")*($C244&lt;=$D$6)+($E$2&lt;&gt;"")*($C244&lt;=$E$6)+($F$2&lt;&gt;"")*($C244&lt;=$F$6)&gt;=3,'決まりの表'!$B$7,IF($C244&lt;=G$4,'決まりの表'!$B$5,'決まりの表'!$B$6))))</f>
        <v/>
      </c>
      <c r="H244" s="26">
        <f>SUM(D244:G244)</f>
        <v/>
      </c>
      <c r="I244" s="27">
        <f>IF(COUNTIFS('決まりの表'!$B$12:$B$17,MONTH(A244))&gt;0,H242+H243,0)</f>
        <v/>
      </c>
    </row>
    <row r="245">
      <c r="A245" s="23">
        <f>EOMONTH(A244,0)+1</f>
        <v/>
      </c>
      <c r="B245" s="12">
        <f>YEAR(A245)</f>
        <v/>
      </c>
      <c r="C245" s="12">
        <f>YEAR(A245)*12+MONTH(A245)</f>
        <v/>
      </c>
      <c r="D245" s="27">
        <f>IF(D$2="",0,IF(($C245&lt;D$3)+($C245&gt;D$5),0,IF($C245&lt;=D$4,'決まりの表'!$B$5,'決まりの表'!$B$6)))</f>
        <v/>
      </c>
      <c r="E245" s="27">
        <f>IF(E$2="",0,IF(($C245&lt;E$3)+($C245&gt;E$5),0,IF(1+($D$2&lt;&gt;"")*($C245&lt;=$D$6)&gt;=3,'決まりの表'!$B$7,IF($C245&lt;=E$4,'決まりの表'!$B$5,'決まりの表'!$B$6))))</f>
        <v/>
      </c>
      <c r="F245" s="27">
        <f>IF(F$2="",0,IF(($C245&lt;F$3)+($C245&gt;F$5),0,IF(1+($D$2&lt;&gt;"")*($C245&lt;=$D$6)+($E$2&lt;&gt;"")*($C245&lt;=$E$6)&gt;=3,'決まりの表'!$B$7,IF($C245&lt;=F$4,'決まりの表'!$B$5,'決まりの表'!$B$6))))</f>
        <v/>
      </c>
      <c r="G245" s="27">
        <f>IF(G$2="",0,IF(($C245&lt;G$3)+($C245&gt;G$5),0,IF(1+($D$2&lt;&gt;"")*($C245&lt;=$D$6)+($E$2&lt;&gt;"")*($C245&lt;=$E$6)+($F$2&lt;&gt;"")*($C245&lt;=$F$6)&gt;=3,'決まりの表'!$B$7,IF($C245&lt;=G$4,'決まりの表'!$B$5,'決まりの表'!$B$6))))</f>
        <v/>
      </c>
      <c r="H245" s="26">
        <f>SUM(D245:G245)</f>
        <v/>
      </c>
      <c r="I245" s="27">
        <f>IF(COUNTIFS('決まりの表'!$B$12:$B$17,MONTH(A245))&gt;0,H243+H244,0)</f>
        <v/>
      </c>
    </row>
    <row r="246">
      <c r="A246" s="23">
        <f>EOMONTH(A245,0)+1</f>
        <v/>
      </c>
      <c r="B246" s="12">
        <f>YEAR(A246)</f>
        <v/>
      </c>
      <c r="C246" s="12">
        <f>YEAR(A246)*12+MONTH(A246)</f>
        <v/>
      </c>
      <c r="D246" s="27">
        <f>IF(D$2="",0,IF(($C246&lt;D$3)+($C246&gt;D$5),0,IF($C246&lt;=D$4,'決まりの表'!$B$5,'決まりの表'!$B$6)))</f>
        <v/>
      </c>
      <c r="E246" s="27">
        <f>IF(E$2="",0,IF(($C246&lt;E$3)+($C246&gt;E$5),0,IF(1+($D$2&lt;&gt;"")*($C246&lt;=$D$6)&gt;=3,'決まりの表'!$B$7,IF($C246&lt;=E$4,'決まりの表'!$B$5,'決まりの表'!$B$6))))</f>
        <v/>
      </c>
      <c r="F246" s="27">
        <f>IF(F$2="",0,IF(($C246&lt;F$3)+($C246&gt;F$5),0,IF(1+($D$2&lt;&gt;"")*($C246&lt;=$D$6)+($E$2&lt;&gt;"")*($C246&lt;=$E$6)&gt;=3,'決まりの表'!$B$7,IF($C246&lt;=F$4,'決まりの表'!$B$5,'決まりの表'!$B$6))))</f>
        <v/>
      </c>
      <c r="G246" s="27">
        <f>IF(G$2="",0,IF(($C246&lt;G$3)+($C246&gt;G$5),0,IF(1+($D$2&lt;&gt;"")*($C246&lt;=$D$6)+($E$2&lt;&gt;"")*($C246&lt;=$E$6)+($F$2&lt;&gt;"")*($C246&lt;=$F$6)&gt;=3,'決まりの表'!$B$7,IF($C246&lt;=G$4,'決まりの表'!$B$5,'決まりの表'!$B$6))))</f>
        <v/>
      </c>
      <c r="H246" s="26">
        <f>SUM(D246:G246)</f>
        <v/>
      </c>
      <c r="I246" s="27">
        <f>IF(COUNTIFS('決まりの表'!$B$12:$B$17,MONTH(A246))&gt;0,H244+H245,0)</f>
        <v/>
      </c>
    </row>
    <row r="247">
      <c r="A247" s="23">
        <f>EOMONTH(A246,0)+1</f>
        <v/>
      </c>
      <c r="B247" s="12">
        <f>YEAR(A247)</f>
        <v/>
      </c>
      <c r="C247" s="12">
        <f>YEAR(A247)*12+MONTH(A247)</f>
        <v/>
      </c>
      <c r="D247" s="27">
        <f>IF(D$2="",0,IF(($C247&lt;D$3)+($C247&gt;D$5),0,IF($C247&lt;=D$4,'決まりの表'!$B$5,'決まりの表'!$B$6)))</f>
        <v/>
      </c>
      <c r="E247" s="27">
        <f>IF(E$2="",0,IF(($C247&lt;E$3)+($C247&gt;E$5),0,IF(1+($D$2&lt;&gt;"")*($C247&lt;=$D$6)&gt;=3,'決まりの表'!$B$7,IF($C247&lt;=E$4,'決まりの表'!$B$5,'決まりの表'!$B$6))))</f>
        <v/>
      </c>
      <c r="F247" s="27">
        <f>IF(F$2="",0,IF(($C247&lt;F$3)+($C247&gt;F$5),0,IF(1+($D$2&lt;&gt;"")*($C247&lt;=$D$6)+($E$2&lt;&gt;"")*($C247&lt;=$E$6)&gt;=3,'決まりの表'!$B$7,IF($C247&lt;=F$4,'決まりの表'!$B$5,'決まりの表'!$B$6))))</f>
        <v/>
      </c>
      <c r="G247" s="27">
        <f>IF(G$2="",0,IF(($C247&lt;G$3)+($C247&gt;G$5),0,IF(1+($D$2&lt;&gt;"")*($C247&lt;=$D$6)+($E$2&lt;&gt;"")*($C247&lt;=$E$6)+($F$2&lt;&gt;"")*($C247&lt;=$F$6)&gt;=3,'決まりの表'!$B$7,IF($C247&lt;=G$4,'決まりの表'!$B$5,'決まりの表'!$B$6))))</f>
        <v/>
      </c>
      <c r="H247" s="26">
        <f>SUM(D247:G247)</f>
        <v/>
      </c>
      <c r="I247" s="27">
        <f>IF(COUNTIFS('決まりの表'!$B$12:$B$17,MONTH(A247))&gt;0,H245+H246,0)</f>
        <v/>
      </c>
    </row>
    <row r="248">
      <c r="A248" s="23">
        <f>EOMONTH(A247,0)+1</f>
        <v/>
      </c>
      <c r="B248" s="12">
        <f>YEAR(A248)</f>
        <v/>
      </c>
      <c r="C248" s="12">
        <f>YEAR(A248)*12+MONTH(A248)</f>
        <v/>
      </c>
      <c r="D248" s="27">
        <f>IF(D$2="",0,IF(($C248&lt;D$3)+($C248&gt;D$5),0,IF($C248&lt;=D$4,'決まりの表'!$B$5,'決まりの表'!$B$6)))</f>
        <v/>
      </c>
      <c r="E248" s="27">
        <f>IF(E$2="",0,IF(($C248&lt;E$3)+($C248&gt;E$5),0,IF(1+($D$2&lt;&gt;"")*($C248&lt;=$D$6)&gt;=3,'決まりの表'!$B$7,IF($C248&lt;=E$4,'決まりの表'!$B$5,'決まりの表'!$B$6))))</f>
        <v/>
      </c>
      <c r="F248" s="27">
        <f>IF(F$2="",0,IF(($C248&lt;F$3)+($C248&gt;F$5),0,IF(1+($D$2&lt;&gt;"")*($C248&lt;=$D$6)+($E$2&lt;&gt;"")*($C248&lt;=$E$6)&gt;=3,'決まりの表'!$B$7,IF($C248&lt;=F$4,'決まりの表'!$B$5,'決まりの表'!$B$6))))</f>
        <v/>
      </c>
      <c r="G248" s="27">
        <f>IF(G$2="",0,IF(($C248&lt;G$3)+($C248&gt;G$5),0,IF(1+($D$2&lt;&gt;"")*($C248&lt;=$D$6)+($E$2&lt;&gt;"")*($C248&lt;=$E$6)+($F$2&lt;&gt;"")*($C248&lt;=$F$6)&gt;=3,'決まりの表'!$B$7,IF($C248&lt;=G$4,'決まりの表'!$B$5,'決まりの表'!$B$6))))</f>
        <v/>
      </c>
      <c r="H248" s="26">
        <f>SUM(D248:G248)</f>
        <v/>
      </c>
      <c r="I248" s="27">
        <f>IF(COUNTIFS('決まりの表'!$B$12:$B$17,MONTH(A248))&gt;0,H246+H247,0)</f>
        <v/>
      </c>
    </row>
    <row r="249">
      <c r="A249" s="23">
        <f>EOMONTH(A248,0)+1</f>
        <v/>
      </c>
      <c r="B249" s="12">
        <f>YEAR(A249)</f>
        <v/>
      </c>
      <c r="C249" s="12">
        <f>YEAR(A249)*12+MONTH(A249)</f>
        <v/>
      </c>
      <c r="D249" s="27">
        <f>IF(D$2="",0,IF(($C249&lt;D$3)+($C249&gt;D$5),0,IF($C249&lt;=D$4,'決まりの表'!$B$5,'決まりの表'!$B$6)))</f>
        <v/>
      </c>
      <c r="E249" s="27">
        <f>IF(E$2="",0,IF(($C249&lt;E$3)+($C249&gt;E$5),0,IF(1+($D$2&lt;&gt;"")*($C249&lt;=$D$6)&gt;=3,'決まりの表'!$B$7,IF($C249&lt;=E$4,'決まりの表'!$B$5,'決まりの表'!$B$6))))</f>
        <v/>
      </c>
      <c r="F249" s="27">
        <f>IF(F$2="",0,IF(($C249&lt;F$3)+($C249&gt;F$5),0,IF(1+($D$2&lt;&gt;"")*($C249&lt;=$D$6)+($E$2&lt;&gt;"")*($C249&lt;=$E$6)&gt;=3,'決まりの表'!$B$7,IF($C249&lt;=F$4,'決まりの表'!$B$5,'決まりの表'!$B$6))))</f>
        <v/>
      </c>
      <c r="G249" s="27">
        <f>IF(G$2="",0,IF(($C249&lt;G$3)+($C249&gt;G$5),0,IF(1+($D$2&lt;&gt;"")*($C249&lt;=$D$6)+($E$2&lt;&gt;"")*($C249&lt;=$E$6)+($F$2&lt;&gt;"")*($C249&lt;=$F$6)&gt;=3,'決まりの表'!$B$7,IF($C249&lt;=G$4,'決まりの表'!$B$5,'決まりの表'!$B$6))))</f>
        <v/>
      </c>
      <c r="H249" s="26">
        <f>SUM(D249:G249)</f>
        <v/>
      </c>
      <c r="I249" s="27">
        <f>IF(COUNTIFS('決まりの表'!$B$12:$B$17,MONTH(A249))&gt;0,H247+H248,0)</f>
        <v/>
      </c>
    </row>
    <row r="250">
      <c r="A250" s="23">
        <f>EOMONTH(A249,0)+1</f>
        <v/>
      </c>
      <c r="B250" s="12">
        <f>YEAR(A250)</f>
        <v/>
      </c>
      <c r="C250" s="12">
        <f>YEAR(A250)*12+MONTH(A250)</f>
        <v/>
      </c>
      <c r="D250" s="27">
        <f>IF(D$2="",0,IF(($C250&lt;D$3)+($C250&gt;D$5),0,IF($C250&lt;=D$4,'決まりの表'!$B$5,'決まりの表'!$B$6)))</f>
        <v/>
      </c>
      <c r="E250" s="27">
        <f>IF(E$2="",0,IF(($C250&lt;E$3)+($C250&gt;E$5),0,IF(1+($D$2&lt;&gt;"")*($C250&lt;=$D$6)&gt;=3,'決まりの表'!$B$7,IF($C250&lt;=E$4,'決まりの表'!$B$5,'決まりの表'!$B$6))))</f>
        <v/>
      </c>
      <c r="F250" s="27">
        <f>IF(F$2="",0,IF(($C250&lt;F$3)+($C250&gt;F$5),0,IF(1+($D$2&lt;&gt;"")*($C250&lt;=$D$6)+($E$2&lt;&gt;"")*($C250&lt;=$E$6)&gt;=3,'決まりの表'!$B$7,IF($C250&lt;=F$4,'決まりの表'!$B$5,'決まりの表'!$B$6))))</f>
        <v/>
      </c>
      <c r="G250" s="27">
        <f>IF(G$2="",0,IF(($C250&lt;G$3)+($C250&gt;G$5),0,IF(1+($D$2&lt;&gt;"")*($C250&lt;=$D$6)+($E$2&lt;&gt;"")*($C250&lt;=$E$6)+($F$2&lt;&gt;"")*($C250&lt;=$F$6)&gt;=3,'決まりの表'!$B$7,IF($C250&lt;=G$4,'決まりの表'!$B$5,'決まりの表'!$B$6))))</f>
        <v/>
      </c>
      <c r="H250" s="26">
        <f>SUM(D250:G250)</f>
        <v/>
      </c>
      <c r="I250" s="27">
        <f>IF(COUNTIFS('決まりの表'!$B$12:$B$17,MONTH(A250))&gt;0,H248+H249,0)</f>
        <v/>
      </c>
    </row>
    <row r="251">
      <c r="A251" s="23">
        <f>EOMONTH(A250,0)+1</f>
        <v/>
      </c>
      <c r="B251" s="12">
        <f>YEAR(A251)</f>
        <v/>
      </c>
      <c r="C251" s="12">
        <f>YEAR(A251)*12+MONTH(A251)</f>
        <v/>
      </c>
      <c r="D251" s="27">
        <f>IF(D$2="",0,IF(($C251&lt;D$3)+($C251&gt;D$5),0,IF($C251&lt;=D$4,'決まりの表'!$B$5,'決まりの表'!$B$6)))</f>
        <v/>
      </c>
      <c r="E251" s="27">
        <f>IF(E$2="",0,IF(($C251&lt;E$3)+($C251&gt;E$5),0,IF(1+($D$2&lt;&gt;"")*($C251&lt;=$D$6)&gt;=3,'決まりの表'!$B$7,IF($C251&lt;=E$4,'決まりの表'!$B$5,'決まりの表'!$B$6))))</f>
        <v/>
      </c>
      <c r="F251" s="27">
        <f>IF(F$2="",0,IF(($C251&lt;F$3)+($C251&gt;F$5),0,IF(1+($D$2&lt;&gt;"")*($C251&lt;=$D$6)+($E$2&lt;&gt;"")*($C251&lt;=$E$6)&gt;=3,'決まりの表'!$B$7,IF($C251&lt;=F$4,'決まりの表'!$B$5,'決まりの表'!$B$6))))</f>
        <v/>
      </c>
      <c r="G251" s="27">
        <f>IF(G$2="",0,IF(($C251&lt;G$3)+($C251&gt;G$5),0,IF(1+($D$2&lt;&gt;"")*($C251&lt;=$D$6)+($E$2&lt;&gt;"")*($C251&lt;=$E$6)+($F$2&lt;&gt;"")*($C251&lt;=$F$6)&gt;=3,'決まりの表'!$B$7,IF($C251&lt;=G$4,'決まりの表'!$B$5,'決まりの表'!$B$6))))</f>
        <v/>
      </c>
      <c r="H251" s="26">
        <f>SUM(D251:G251)</f>
        <v/>
      </c>
      <c r="I251" s="27">
        <f>IF(COUNTIFS('決まりの表'!$B$12:$B$17,MONTH(A251))&gt;0,H249+H250,0)</f>
        <v/>
      </c>
    </row>
    <row r="252">
      <c r="A252" s="23">
        <f>EOMONTH(A251,0)+1</f>
        <v/>
      </c>
      <c r="B252" s="12">
        <f>YEAR(A252)</f>
        <v/>
      </c>
      <c r="C252" s="12">
        <f>YEAR(A252)*12+MONTH(A252)</f>
        <v/>
      </c>
      <c r="D252" s="27">
        <f>IF(D$2="",0,IF(($C252&lt;D$3)+($C252&gt;D$5),0,IF($C252&lt;=D$4,'決まりの表'!$B$5,'決まりの表'!$B$6)))</f>
        <v/>
      </c>
      <c r="E252" s="27">
        <f>IF(E$2="",0,IF(($C252&lt;E$3)+($C252&gt;E$5),0,IF(1+($D$2&lt;&gt;"")*($C252&lt;=$D$6)&gt;=3,'決まりの表'!$B$7,IF($C252&lt;=E$4,'決まりの表'!$B$5,'決まりの表'!$B$6))))</f>
        <v/>
      </c>
      <c r="F252" s="27">
        <f>IF(F$2="",0,IF(($C252&lt;F$3)+($C252&gt;F$5),0,IF(1+($D$2&lt;&gt;"")*($C252&lt;=$D$6)+($E$2&lt;&gt;"")*($C252&lt;=$E$6)&gt;=3,'決まりの表'!$B$7,IF($C252&lt;=F$4,'決まりの表'!$B$5,'決まりの表'!$B$6))))</f>
        <v/>
      </c>
      <c r="G252" s="27">
        <f>IF(G$2="",0,IF(($C252&lt;G$3)+($C252&gt;G$5),0,IF(1+($D$2&lt;&gt;"")*($C252&lt;=$D$6)+($E$2&lt;&gt;"")*($C252&lt;=$E$6)+($F$2&lt;&gt;"")*($C252&lt;=$F$6)&gt;=3,'決まりの表'!$B$7,IF($C252&lt;=G$4,'決まりの表'!$B$5,'決まりの表'!$B$6))))</f>
        <v/>
      </c>
      <c r="H252" s="26">
        <f>SUM(D252:G252)</f>
        <v/>
      </c>
      <c r="I252" s="27">
        <f>IF(COUNTIFS('決まりの表'!$B$12:$B$17,MONTH(A252))&gt;0,H250+H251,0)</f>
        <v/>
      </c>
    </row>
    <row r="253">
      <c r="A253" s="23">
        <f>EOMONTH(A252,0)+1</f>
        <v/>
      </c>
      <c r="B253" s="12">
        <f>YEAR(A253)</f>
        <v/>
      </c>
      <c r="C253" s="12">
        <f>YEAR(A253)*12+MONTH(A253)</f>
        <v/>
      </c>
      <c r="D253" s="27">
        <f>IF(D$2="",0,IF(($C253&lt;D$3)+($C253&gt;D$5),0,IF($C253&lt;=D$4,'決まりの表'!$B$5,'決まりの表'!$B$6)))</f>
        <v/>
      </c>
      <c r="E253" s="27">
        <f>IF(E$2="",0,IF(($C253&lt;E$3)+($C253&gt;E$5),0,IF(1+($D$2&lt;&gt;"")*($C253&lt;=$D$6)&gt;=3,'決まりの表'!$B$7,IF($C253&lt;=E$4,'決まりの表'!$B$5,'決まりの表'!$B$6))))</f>
        <v/>
      </c>
      <c r="F253" s="27">
        <f>IF(F$2="",0,IF(($C253&lt;F$3)+($C253&gt;F$5),0,IF(1+($D$2&lt;&gt;"")*($C253&lt;=$D$6)+($E$2&lt;&gt;"")*($C253&lt;=$E$6)&gt;=3,'決まりの表'!$B$7,IF($C253&lt;=F$4,'決まりの表'!$B$5,'決まりの表'!$B$6))))</f>
        <v/>
      </c>
      <c r="G253" s="27">
        <f>IF(G$2="",0,IF(($C253&lt;G$3)+($C253&gt;G$5),0,IF(1+($D$2&lt;&gt;"")*($C253&lt;=$D$6)+($E$2&lt;&gt;"")*($C253&lt;=$E$6)+($F$2&lt;&gt;"")*($C253&lt;=$F$6)&gt;=3,'決まりの表'!$B$7,IF($C253&lt;=G$4,'決まりの表'!$B$5,'決まりの表'!$B$6))))</f>
        <v/>
      </c>
      <c r="H253" s="26">
        <f>SUM(D253:G253)</f>
        <v/>
      </c>
      <c r="I253" s="27">
        <f>IF(COUNTIFS('決まりの表'!$B$12:$B$17,MONTH(A253))&gt;0,H251+H252,0)</f>
        <v/>
      </c>
    </row>
    <row r="254">
      <c r="A254" s="23">
        <f>EOMONTH(A253,0)+1</f>
        <v/>
      </c>
      <c r="B254" s="12">
        <f>YEAR(A254)</f>
        <v/>
      </c>
      <c r="C254" s="12">
        <f>YEAR(A254)*12+MONTH(A254)</f>
        <v/>
      </c>
      <c r="D254" s="27">
        <f>IF(D$2="",0,IF(($C254&lt;D$3)+($C254&gt;D$5),0,IF($C254&lt;=D$4,'決まりの表'!$B$5,'決まりの表'!$B$6)))</f>
        <v/>
      </c>
      <c r="E254" s="27">
        <f>IF(E$2="",0,IF(($C254&lt;E$3)+($C254&gt;E$5),0,IF(1+($D$2&lt;&gt;"")*($C254&lt;=$D$6)&gt;=3,'決まりの表'!$B$7,IF($C254&lt;=E$4,'決まりの表'!$B$5,'決まりの表'!$B$6))))</f>
        <v/>
      </c>
      <c r="F254" s="27">
        <f>IF(F$2="",0,IF(($C254&lt;F$3)+($C254&gt;F$5),0,IF(1+($D$2&lt;&gt;"")*($C254&lt;=$D$6)+($E$2&lt;&gt;"")*($C254&lt;=$E$6)&gt;=3,'決まりの表'!$B$7,IF($C254&lt;=F$4,'決まりの表'!$B$5,'決まりの表'!$B$6))))</f>
        <v/>
      </c>
      <c r="G254" s="27">
        <f>IF(G$2="",0,IF(($C254&lt;G$3)+($C254&gt;G$5),0,IF(1+($D$2&lt;&gt;"")*($C254&lt;=$D$6)+($E$2&lt;&gt;"")*($C254&lt;=$E$6)+($F$2&lt;&gt;"")*($C254&lt;=$F$6)&gt;=3,'決まりの表'!$B$7,IF($C254&lt;=G$4,'決まりの表'!$B$5,'決まりの表'!$B$6))))</f>
        <v/>
      </c>
      <c r="H254" s="26">
        <f>SUM(D254:G254)</f>
        <v/>
      </c>
      <c r="I254" s="27">
        <f>IF(COUNTIFS('決まりの表'!$B$12:$B$17,MONTH(A254))&gt;0,H252+H253,0)</f>
        <v/>
      </c>
    </row>
    <row r="255">
      <c r="A255" s="23">
        <f>EOMONTH(A254,0)+1</f>
        <v/>
      </c>
      <c r="B255" s="12">
        <f>YEAR(A255)</f>
        <v/>
      </c>
      <c r="C255" s="12">
        <f>YEAR(A255)*12+MONTH(A255)</f>
        <v/>
      </c>
      <c r="D255" s="27">
        <f>IF(D$2="",0,IF(($C255&lt;D$3)+($C255&gt;D$5),0,IF($C255&lt;=D$4,'決まりの表'!$B$5,'決まりの表'!$B$6)))</f>
        <v/>
      </c>
      <c r="E255" s="27">
        <f>IF(E$2="",0,IF(($C255&lt;E$3)+($C255&gt;E$5),0,IF(1+($D$2&lt;&gt;"")*($C255&lt;=$D$6)&gt;=3,'決まりの表'!$B$7,IF($C255&lt;=E$4,'決まりの表'!$B$5,'決まりの表'!$B$6))))</f>
        <v/>
      </c>
      <c r="F255" s="27">
        <f>IF(F$2="",0,IF(($C255&lt;F$3)+($C255&gt;F$5),0,IF(1+($D$2&lt;&gt;"")*($C255&lt;=$D$6)+($E$2&lt;&gt;"")*($C255&lt;=$E$6)&gt;=3,'決まりの表'!$B$7,IF($C255&lt;=F$4,'決まりの表'!$B$5,'決まりの表'!$B$6))))</f>
        <v/>
      </c>
      <c r="G255" s="27">
        <f>IF(G$2="",0,IF(($C255&lt;G$3)+($C255&gt;G$5),0,IF(1+($D$2&lt;&gt;"")*($C255&lt;=$D$6)+($E$2&lt;&gt;"")*($C255&lt;=$E$6)+($F$2&lt;&gt;"")*($C255&lt;=$F$6)&gt;=3,'決まりの表'!$B$7,IF($C255&lt;=G$4,'決まりの表'!$B$5,'決まりの表'!$B$6))))</f>
        <v/>
      </c>
      <c r="H255" s="26">
        <f>SUM(D255:G255)</f>
        <v/>
      </c>
      <c r="I255" s="27">
        <f>IF(COUNTIFS('決まりの表'!$B$12:$B$17,MONTH(A255))&gt;0,H253+H254,0)</f>
        <v/>
      </c>
    </row>
    <row r="256">
      <c r="A256" s="23">
        <f>EOMONTH(A255,0)+1</f>
        <v/>
      </c>
      <c r="B256" s="12">
        <f>YEAR(A256)</f>
        <v/>
      </c>
      <c r="C256" s="12">
        <f>YEAR(A256)*12+MONTH(A256)</f>
        <v/>
      </c>
      <c r="D256" s="27">
        <f>IF(D$2="",0,IF(($C256&lt;D$3)+($C256&gt;D$5),0,IF($C256&lt;=D$4,'決まりの表'!$B$5,'決まりの表'!$B$6)))</f>
        <v/>
      </c>
      <c r="E256" s="27">
        <f>IF(E$2="",0,IF(($C256&lt;E$3)+($C256&gt;E$5),0,IF(1+($D$2&lt;&gt;"")*($C256&lt;=$D$6)&gt;=3,'決まりの表'!$B$7,IF($C256&lt;=E$4,'決まりの表'!$B$5,'決まりの表'!$B$6))))</f>
        <v/>
      </c>
      <c r="F256" s="27">
        <f>IF(F$2="",0,IF(($C256&lt;F$3)+($C256&gt;F$5),0,IF(1+($D$2&lt;&gt;"")*($C256&lt;=$D$6)+($E$2&lt;&gt;"")*($C256&lt;=$E$6)&gt;=3,'決まりの表'!$B$7,IF($C256&lt;=F$4,'決まりの表'!$B$5,'決まりの表'!$B$6))))</f>
        <v/>
      </c>
      <c r="G256" s="27">
        <f>IF(G$2="",0,IF(($C256&lt;G$3)+($C256&gt;G$5),0,IF(1+($D$2&lt;&gt;"")*($C256&lt;=$D$6)+($E$2&lt;&gt;"")*($C256&lt;=$E$6)+($F$2&lt;&gt;"")*($C256&lt;=$F$6)&gt;=3,'決まりの表'!$B$7,IF($C256&lt;=G$4,'決まりの表'!$B$5,'決まりの表'!$B$6))))</f>
        <v/>
      </c>
      <c r="H256" s="26">
        <f>SUM(D256:G256)</f>
        <v/>
      </c>
      <c r="I256" s="27">
        <f>IF(COUNTIFS('決まりの表'!$B$12:$B$17,MONTH(A256))&gt;0,H254+H255,0)</f>
        <v/>
      </c>
    </row>
    <row r="257">
      <c r="A257" s="23">
        <f>EOMONTH(A256,0)+1</f>
        <v/>
      </c>
      <c r="B257" s="12">
        <f>YEAR(A257)</f>
        <v/>
      </c>
      <c r="C257" s="12">
        <f>YEAR(A257)*12+MONTH(A257)</f>
        <v/>
      </c>
      <c r="D257" s="27">
        <f>IF(D$2="",0,IF(($C257&lt;D$3)+($C257&gt;D$5),0,IF($C257&lt;=D$4,'決まりの表'!$B$5,'決まりの表'!$B$6)))</f>
        <v/>
      </c>
      <c r="E257" s="27">
        <f>IF(E$2="",0,IF(($C257&lt;E$3)+($C257&gt;E$5),0,IF(1+($D$2&lt;&gt;"")*($C257&lt;=$D$6)&gt;=3,'決まりの表'!$B$7,IF($C257&lt;=E$4,'決まりの表'!$B$5,'決まりの表'!$B$6))))</f>
        <v/>
      </c>
      <c r="F257" s="27">
        <f>IF(F$2="",0,IF(($C257&lt;F$3)+($C257&gt;F$5),0,IF(1+($D$2&lt;&gt;"")*($C257&lt;=$D$6)+($E$2&lt;&gt;"")*($C257&lt;=$E$6)&gt;=3,'決まりの表'!$B$7,IF($C257&lt;=F$4,'決まりの表'!$B$5,'決まりの表'!$B$6))))</f>
        <v/>
      </c>
      <c r="G257" s="27">
        <f>IF(G$2="",0,IF(($C257&lt;G$3)+($C257&gt;G$5),0,IF(1+($D$2&lt;&gt;"")*($C257&lt;=$D$6)+($E$2&lt;&gt;"")*($C257&lt;=$E$6)+($F$2&lt;&gt;"")*($C257&lt;=$F$6)&gt;=3,'決まりの表'!$B$7,IF($C257&lt;=G$4,'決まりの表'!$B$5,'決まりの表'!$B$6))))</f>
        <v/>
      </c>
      <c r="H257" s="26">
        <f>SUM(D257:G257)</f>
        <v/>
      </c>
      <c r="I257" s="27">
        <f>IF(COUNTIFS('決まりの表'!$B$12:$B$17,MONTH(A257))&gt;0,H255+H256,0)</f>
        <v/>
      </c>
    </row>
    <row r="258">
      <c r="A258" s="23">
        <f>EOMONTH(A257,0)+1</f>
        <v/>
      </c>
      <c r="B258" s="12">
        <f>YEAR(A258)</f>
        <v/>
      </c>
      <c r="C258" s="12">
        <f>YEAR(A258)*12+MONTH(A258)</f>
        <v/>
      </c>
      <c r="D258" s="27">
        <f>IF(D$2="",0,IF(($C258&lt;D$3)+($C258&gt;D$5),0,IF($C258&lt;=D$4,'決まりの表'!$B$5,'決まりの表'!$B$6)))</f>
        <v/>
      </c>
      <c r="E258" s="27">
        <f>IF(E$2="",0,IF(($C258&lt;E$3)+($C258&gt;E$5),0,IF(1+($D$2&lt;&gt;"")*($C258&lt;=$D$6)&gt;=3,'決まりの表'!$B$7,IF($C258&lt;=E$4,'決まりの表'!$B$5,'決まりの表'!$B$6))))</f>
        <v/>
      </c>
      <c r="F258" s="27">
        <f>IF(F$2="",0,IF(($C258&lt;F$3)+($C258&gt;F$5),0,IF(1+($D$2&lt;&gt;"")*($C258&lt;=$D$6)+($E$2&lt;&gt;"")*($C258&lt;=$E$6)&gt;=3,'決まりの表'!$B$7,IF($C258&lt;=F$4,'決まりの表'!$B$5,'決まりの表'!$B$6))))</f>
        <v/>
      </c>
      <c r="G258" s="27">
        <f>IF(G$2="",0,IF(($C258&lt;G$3)+($C258&gt;G$5),0,IF(1+($D$2&lt;&gt;"")*($C258&lt;=$D$6)+($E$2&lt;&gt;"")*($C258&lt;=$E$6)+($F$2&lt;&gt;"")*($C258&lt;=$F$6)&gt;=3,'決まりの表'!$B$7,IF($C258&lt;=G$4,'決まりの表'!$B$5,'決まりの表'!$B$6))))</f>
        <v/>
      </c>
      <c r="H258" s="26">
        <f>SUM(D258:G258)</f>
        <v/>
      </c>
      <c r="I258" s="27">
        <f>IF(COUNTIFS('決まりの表'!$B$12:$B$17,MONTH(A258))&gt;0,H256+H257,0)</f>
        <v/>
      </c>
    </row>
    <row r="259">
      <c r="A259" s="23">
        <f>EOMONTH(A258,0)+1</f>
        <v/>
      </c>
      <c r="B259" s="12">
        <f>YEAR(A259)</f>
        <v/>
      </c>
      <c r="C259" s="12">
        <f>YEAR(A259)*12+MONTH(A259)</f>
        <v/>
      </c>
      <c r="D259" s="27">
        <f>IF(D$2="",0,IF(($C259&lt;D$3)+($C259&gt;D$5),0,IF($C259&lt;=D$4,'決まりの表'!$B$5,'決まりの表'!$B$6)))</f>
        <v/>
      </c>
      <c r="E259" s="27">
        <f>IF(E$2="",0,IF(($C259&lt;E$3)+($C259&gt;E$5),0,IF(1+($D$2&lt;&gt;"")*($C259&lt;=$D$6)&gt;=3,'決まりの表'!$B$7,IF($C259&lt;=E$4,'決まりの表'!$B$5,'決まりの表'!$B$6))))</f>
        <v/>
      </c>
      <c r="F259" s="27">
        <f>IF(F$2="",0,IF(($C259&lt;F$3)+($C259&gt;F$5),0,IF(1+($D$2&lt;&gt;"")*($C259&lt;=$D$6)+($E$2&lt;&gt;"")*($C259&lt;=$E$6)&gt;=3,'決まりの表'!$B$7,IF($C259&lt;=F$4,'決まりの表'!$B$5,'決まりの表'!$B$6))))</f>
        <v/>
      </c>
      <c r="G259" s="27">
        <f>IF(G$2="",0,IF(($C259&lt;G$3)+($C259&gt;G$5),0,IF(1+($D$2&lt;&gt;"")*($C259&lt;=$D$6)+($E$2&lt;&gt;"")*($C259&lt;=$E$6)+($F$2&lt;&gt;"")*($C259&lt;=$F$6)&gt;=3,'決まりの表'!$B$7,IF($C259&lt;=G$4,'決まりの表'!$B$5,'決まりの表'!$B$6))))</f>
        <v/>
      </c>
      <c r="H259" s="26">
        <f>SUM(D259:G259)</f>
        <v/>
      </c>
      <c r="I259" s="27">
        <f>IF(COUNTIFS('決まりの表'!$B$12:$B$17,MONTH(A259))&gt;0,H257+H258,0)</f>
        <v/>
      </c>
    </row>
    <row r="260">
      <c r="A260" s="23">
        <f>EOMONTH(A259,0)+1</f>
        <v/>
      </c>
      <c r="B260" s="12">
        <f>YEAR(A260)</f>
        <v/>
      </c>
      <c r="C260" s="12">
        <f>YEAR(A260)*12+MONTH(A260)</f>
        <v/>
      </c>
      <c r="D260" s="27">
        <f>IF(D$2="",0,IF(($C260&lt;D$3)+($C260&gt;D$5),0,IF($C260&lt;=D$4,'決まりの表'!$B$5,'決まりの表'!$B$6)))</f>
        <v/>
      </c>
      <c r="E260" s="27">
        <f>IF(E$2="",0,IF(($C260&lt;E$3)+($C260&gt;E$5),0,IF(1+($D$2&lt;&gt;"")*($C260&lt;=$D$6)&gt;=3,'決まりの表'!$B$7,IF($C260&lt;=E$4,'決まりの表'!$B$5,'決まりの表'!$B$6))))</f>
        <v/>
      </c>
      <c r="F260" s="27">
        <f>IF(F$2="",0,IF(($C260&lt;F$3)+($C260&gt;F$5),0,IF(1+($D$2&lt;&gt;"")*($C260&lt;=$D$6)+($E$2&lt;&gt;"")*($C260&lt;=$E$6)&gt;=3,'決まりの表'!$B$7,IF($C260&lt;=F$4,'決まりの表'!$B$5,'決まりの表'!$B$6))))</f>
        <v/>
      </c>
      <c r="G260" s="27">
        <f>IF(G$2="",0,IF(($C260&lt;G$3)+($C260&gt;G$5),0,IF(1+($D$2&lt;&gt;"")*($C260&lt;=$D$6)+($E$2&lt;&gt;"")*($C260&lt;=$E$6)+($F$2&lt;&gt;"")*($C260&lt;=$F$6)&gt;=3,'決まりの表'!$B$7,IF($C260&lt;=G$4,'決まりの表'!$B$5,'決まりの表'!$B$6))))</f>
        <v/>
      </c>
      <c r="H260" s="26">
        <f>SUM(D260:G260)</f>
        <v/>
      </c>
      <c r="I260" s="27">
        <f>IF(COUNTIFS('決まりの表'!$B$12:$B$17,MONTH(A260))&gt;0,H258+H259,0)</f>
        <v/>
      </c>
    </row>
    <row r="261">
      <c r="A261" s="23">
        <f>EOMONTH(A260,0)+1</f>
        <v/>
      </c>
      <c r="B261" s="12">
        <f>YEAR(A261)</f>
        <v/>
      </c>
      <c r="C261" s="12">
        <f>YEAR(A261)*12+MONTH(A261)</f>
        <v/>
      </c>
      <c r="D261" s="27">
        <f>IF(D$2="",0,IF(($C261&lt;D$3)+($C261&gt;D$5),0,IF($C261&lt;=D$4,'決まりの表'!$B$5,'決まりの表'!$B$6)))</f>
        <v/>
      </c>
      <c r="E261" s="27">
        <f>IF(E$2="",0,IF(($C261&lt;E$3)+($C261&gt;E$5),0,IF(1+($D$2&lt;&gt;"")*($C261&lt;=$D$6)&gt;=3,'決まりの表'!$B$7,IF($C261&lt;=E$4,'決まりの表'!$B$5,'決まりの表'!$B$6))))</f>
        <v/>
      </c>
      <c r="F261" s="27">
        <f>IF(F$2="",0,IF(($C261&lt;F$3)+($C261&gt;F$5),0,IF(1+($D$2&lt;&gt;"")*($C261&lt;=$D$6)+($E$2&lt;&gt;"")*($C261&lt;=$E$6)&gt;=3,'決まりの表'!$B$7,IF($C261&lt;=F$4,'決まりの表'!$B$5,'決まりの表'!$B$6))))</f>
        <v/>
      </c>
      <c r="G261" s="27">
        <f>IF(G$2="",0,IF(($C261&lt;G$3)+($C261&gt;G$5),0,IF(1+($D$2&lt;&gt;"")*($C261&lt;=$D$6)+($E$2&lt;&gt;"")*($C261&lt;=$E$6)+($F$2&lt;&gt;"")*($C261&lt;=$F$6)&gt;=3,'決まりの表'!$B$7,IF($C261&lt;=G$4,'決まりの表'!$B$5,'決まりの表'!$B$6))))</f>
        <v/>
      </c>
      <c r="H261" s="26">
        <f>SUM(D261:G261)</f>
        <v/>
      </c>
      <c r="I261" s="27">
        <f>IF(COUNTIFS('決まりの表'!$B$12:$B$17,MONTH(A261))&gt;0,H259+H260,0)</f>
        <v/>
      </c>
    </row>
    <row r="262">
      <c r="A262" s="23">
        <f>EOMONTH(A261,0)+1</f>
        <v/>
      </c>
      <c r="B262" s="12">
        <f>YEAR(A262)</f>
        <v/>
      </c>
      <c r="C262" s="12">
        <f>YEAR(A262)*12+MONTH(A262)</f>
        <v/>
      </c>
      <c r="D262" s="27">
        <f>IF(D$2="",0,IF(($C262&lt;D$3)+($C262&gt;D$5),0,IF($C262&lt;=D$4,'決まりの表'!$B$5,'決まりの表'!$B$6)))</f>
        <v/>
      </c>
      <c r="E262" s="27">
        <f>IF(E$2="",0,IF(($C262&lt;E$3)+($C262&gt;E$5),0,IF(1+($D$2&lt;&gt;"")*($C262&lt;=$D$6)&gt;=3,'決まりの表'!$B$7,IF($C262&lt;=E$4,'決まりの表'!$B$5,'決まりの表'!$B$6))))</f>
        <v/>
      </c>
      <c r="F262" s="27">
        <f>IF(F$2="",0,IF(($C262&lt;F$3)+($C262&gt;F$5),0,IF(1+($D$2&lt;&gt;"")*($C262&lt;=$D$6)+($E$2&lt;&gt;"")*($C262&lt;=$E$6)&gt;=3,'決まりの表'!$B$7,IF($C262&lt;=F$4,'決まりの表'!$B$5,'決まりの表'!$B$6))))</f>
        <v/>
      </c>
      <c r="G262" s="27">
        <f>IF(G$2="",0,IF(($C262&lt;G$3)+($C262&gt;G$5),0,IF(1+($D$2&lt;&gt;"")*($C262&lt;=$D$6)+($E$2&lt;&gt;"")*($C262&lt;=$E$6)+($F$2&lt;&gt;"")*($C262&lt;=$F$6)&gt;=3,'決まりの表'!$B$7,IF($C262&lt;=G$4,'決まりの表'!$B$5,'決まりの表'!$B$6))))</f>
        <v/>
      </c>
      <c r="H262" s="26">
        <f>SUM(D262:G262)</f>
        <v/>
      </c>
      <c r="I262" s="27">
        <f>IF(COUNTIFS('決まりの表'!$B$12:$B$17,MONTH(A262))&gt;0,H260+H261,0)</f>
        <v/>
      </c>
    </row>
    <row r="263">
      <c r="A263" s="23">
        <f>EOMONTH(A262,0)+1</f>
        <v/>
      </c>
      <c r="B263" s="12">
        <f>YEAR(A263)</f>
        <v/>
      </c>
      <c r="C263" s="12">
        <f>YEAR(A263)*12+MONTH(A263)</f>
        <v/>
      </c>
      <c r="D263" s="27">
        <f>IF(D$2="",0,IF(($C263&lt;D$3)+($C263&gt;D$5),0,IF($C263&lt;=D$4,'決まりの表'!$B$5,'決まりの表'!$B$6)))</f>
        <v/>
      </c>
      <c r="E263" s="27">
        <f>IF(E$2="",0,IF(($C263&lt;E$3)+($C263&gt;E$5),0,IF(1+($D$2&lt;&gt;"")*($C263&lt;=$D$6)&gt;=3,'決まりの表'!$B$7,IF($C263&lt;=E$4,'決まりの表'!$B$5,'決まりの表'!$B$6))))</f>
        <v/>
      </c>
      <c r="F263" s="27">
        <f>IF(F$2="",0,IF(($C263&lt;F$3)+($C263&gt;F$5),0,IF(1+($D$2&lt;&gt;"")*($C263&lt;=$D$6)+($E$2&lt;&gt;"")*($C263&lt;=$E$6)&gt;=3,'決まりの表'!$B$7,IF($C263&lt;=F$4,'決まりの表'!$B$5,'決まりの表'!$B$6))))</f>
        <v/>
      </c>
      <c r="G263" s="27">
        <f>IF(G$2="",0,IF(($C263&lt;G$3)+($C263&gt;G$5),0,IF(1+($D$2&lt;&gt;"")*($C263&lt;=$D$6)+($E$2&lt;&gt;"")*($C263&lt;=$E$6)+($F$2&lt;&gt;"")*($C263&lt;=$F$6)&gt;=3,'決まりの表'!$B$7,IF($C263&lt;=G$4,'決まりの表'!$B$5,'決まりの表'!$B$6))))</f>
        <v/>
      </c>
      <c r="H263" s="26">
        <f>SUM(D263:G263)</f>
        <v/>
      </c>
      <c r="I263" s="27">
        <f>IF(COUNTIFS('決まりの表'!$B$12:$B$17,MONTH(A263))&gt;0,H261+H262,0)</f>
        <v/>
      </c>
    </row>
    <row r="264">
      <c r="A264" s="23">
        <f>EOMONTH(A263,0)+1</f>
        <v/>
      </c>
      <c r="B264" s="12">
        <f>YEAR(A264)</f>
        <v/>
      </c>
      <c r="C264" s="12">
        <f>YEAR(A264)*12+MONTH(A264)</f>
        <v/>
      </c>
      <c r="D264" s="27">
        <f>IF(D$2="",0,IF(($C264&lt;D$3)+($C264&gt;D$5),0,IF($C264&lt;=D$4,'決まりの表'!$B$5,'決まりの表'!$B$6)))</f>
        <v/>
      </c>
      <c r="E264" s="27">
        <f>IF(E$2="",0,IF(($C264&lt;E$3)+($C264&gt;E$5),0,IF(1+($D$2&lt;&gt;"")*($C264&lt;=$D$6)&gt;=3,'決まりの表'!$B$7,IF($C264&lt;=E$4,'決まりの表'!$B$5,'決まりの表'!$B$6))))</f>
        <v/>
      </c>
      <c r="F264" s="27">
        <f>IF(F$2="",0,IF(($C264&lt;F$3)+($C264&gt;F$5),0,IF(1+($D$2&lt;&gt;"")*($C264&lt;=$D$6)+($E$2&lt;&gt;"")*($C264&lt;=$E$6)&gt;=3,'決まりの表'!$B$7,IF($C264&lt;=F$4,'決まりの表'!$B$5,'決まりの表'!$B$6))))</f>
        <v/>
      </c>
      <c r="G264" s="27">
        <f>IF(G$2="",0,IF(($C264&lt;G$3)+($C264&gt;G$5),0,IF(1+($D$2&lt;&gt;"")*($C264&lt;=$D$6)+($E$2&lt;&gt;"")*($C264&lt;=$E$6)+($F$2&lt;&gt;"")*($C264&lt;=$F$6)&gt;=3,'決まりの表'!$B$7,IF($C264&lt;=G$4,'決まりの表'!$B$5,'決まりの表'!$B$6))))</f>
        <v/>
      </c>
      <c r="H264" s="26">
        <f>SUM(D264:G264)</f>
        <v/>
      </c>
      <c r="I264" s="27">
        <f>IF(COUNTIFS('決まりの表'!$B$12:$B$17,MONTH(A264))&gt;0,H262+H263,0)</f>
        <v/>
      </c>
    </row>
    <row r="265">
      <c r="A265" s="23">
        <f>EOMONTH(A264,0)+1</f>
        <v/>
      </c>
      <c r="B265" s="12">
        <f>YEAR(A265)</f>
        <v/>
      </c>
      <c r="C265" s="12">
        <f>YEAR(A265)*12+MONTH(A265)</f>
        <v/>
      </c>
      <c r="D265" s="27">
        <f>IF(D$2="",0,IF(($C265&lt;D$3)+($C265&gt;D$5),0,IF($C265&lt;=D$4,'決まりの表'!$B$5,'決まりの表'!$B$6)))</f>
        <v/>
      </c>
      <c r="E265" s="27">
        <f>IF(E$2="",0,IF(($C265&lt;E$3)+($C265&gt;E$5),0,IF(1+($D$2&lt;&gt;"")*($C265&lt;=$D$6)&gt;=3,'決まりの表'!$B$7,IF($C265&lt;=E$4,'決まりの表'!$B$5,'決まりの表'!$B$6))))</f>
        <v/>
      </c>
      <c r="F265" s="27">
        <f>IF(F$2="",0,IF(($C265&lt;F$3)+($C265&gt;F$5),0,IF(1+($D$2&lt;&gt;"")*($C265&lt;=$D$6)+($E$2&lt;&gt;"")*($C265&lt;=$E$6)&gt;=3,'決まりの表'!$B$7,IF($C265&lt;=F$4,'決まりの表'!$B$5,'決まりの表'!$B$6))))</f>
        <v/>
      </c>
      <c r="G265" s="27">
        <f>IF(G$2="",0,IF(($C265&lt;G$3)+($C265&gt;G$5),0,IF(1+($D$2&lt;&gt;"")*($C265&lt;=$D$6)+($E$2&lt;&gt;"")*($C265&lt;=$E$6)+($F$2&lt;&gt;"")*($C265&lt;=$F$6)&gt;=3,'決まりの表'!$B$7,IF($C265&lt;=G$4,'決まりの表'!$B$5,'決まりの表'!$B$6))))</f>
        <v/>
      </c>
      <c r="H265" s="26">
        <f>SUM(D265:G265)</f>
        <v/>
      </c>
      <c r="I265" s="27">
        <f>IF(COUNTIFS('決まりの表'!$B$12:$B$17,MONTH(A265))&gt;0,H263+H264,0)</f>
        <v/>
      </c>
    </row>
    <row r="266">
      <c r="A266" s="23">
        <f>EOMONTH(A265,0)+1</f>
        <v/>
      </c>
      <c r="B266" s="12">
        <f>YEAR(A266)</f>
        <v/>
      </c>
      <c r="C266" s="12">
        <f>YEAR(A266)*12+MONTH(A266)</f>
        <v/>
      </c>
      <c r="D266" s="27">
        <f>IF(D$2="",0,IF(($C266&lt;D$3)+($C266&gt;D$5),0,IF($C266&lt;=D$4,'決まりの表'!$B$5,'決まりの表'!$B$6)))</f>
        <v/>
      </c>
      <c r="E266" s="27">
        <f>IF(E$2="",0,IF(($C266&lt;E$3)+($C266&gt;E$5),0,IF(1+($D$2&lt;&gt;"")*($C266&lt;=$D$6)&gt;=3,'決まりの表'!$B$7,IF($C266&lt;=E$4,'決まりの表'!$B$5,'決まりの表'!$B$6))))</f>
        <v/>
      </c>
      <c r="F266" s="27">
        <f>IF(F$2="",0,IF(($C266&lt;F$3)+($C266&gt;F$5),0,IF(1+($D$2&lt;&gt;"")*($C266&lt;=$D$6)+($E$2&lt;&gt;"")*($C266&lt;=$E$6)&gt;=3,'決まりの表'!$B$7,IF($C266&lt;=F$4,'決まりの表'!$B$5,'決まりの表'!$B$6))))</f>
        <v/>
      </c>
      <c r="G266" s="27">
        <f>IF(G$2="",0,IF(($C266&lt;G$3)+($C266&gt;G$5),0,IF(1+($D$2&lt;&gt;"")*($C266&lt;=$D$6)+($E$2&lt;&gt;"")*($C266&lt;=$E$6)+($F$2&lt;&gt;"")*($C266&lt;=$F$6)&gt;=3,'決まりの表'!$B$7,IF($C266&lt;=G$4,'決まりの表'!$B$5,'決まりの表'!$B$6))))</f>
        <v/>
      </c>
      <c r="H266" s="26">
        <f>SUM(D266:G266)</f>
        <v/>
      </c>
      <c r="I266" s="27">
        <f>IF(COUNTIFS('決まりの表'!$B$12:$B$17,MONTH(A266))&gt;0,H264+H265,0)</f>
        <v/>
      </c>
    </row>
    <row r="267">
      <c r="A267" s="23">
        <f>EOMONTH(A266,0)+1</f>
        <v/>
      </c>
      <c r="B267" s="12">
        <f>YEAR(A267)</f>
        <v/>
      </c>
      <c r="C267" s="12">
        <f>YEAR(A267)*12+MONTH(A267)</f>
        <v/>
      </c>
      <c r="D267" s="27">
        <f>IF(D$2="",0,IF(($C267&lt;D$3)+($C267&gt;D$5),0,IF($C267&lt;=D$4,'決まりの表'!$B$5,'決まりの表'!$B$6)))</f>
        <v/>
      </c>
      <c r="E267" s="27">
        <f>IF(E$2="",0,IF(($C267&lt;E$3)+($C267&gt;E$5),0,IF(1+($D$2&lt;&gt;"")*($C267&lt;=$D$6)&gt;=3,'決まりの表'!$B$7,IF($C267&lt;=E$4,'決まりの表'!$B$5,'決まりの表'!$B$6))))</f>
        <v/>
      </c>
      <c r="F267" s="27">
        <f>IF(F$2="",0,IF(($C267&lt;F$3)+($C267&gt;F$5),0,IF(1+($D$2&lt;&gt;"")*($C267&lt;=$D$6)+($E$2&lt;&gt;"")*($C267&lt;=$E$6)&gt;=3,'決まりの表'!$B$7,IF($C267&lt;=F$4,'決まりの表'!$B$5,'決まりの表'!$B$6))))</f>
        <v/>
      </c>
      <c r="G267" s="27">
        <f>IF(G$2="",0,IF(($C267&lt;G$3)+($C267&gt;G$5),0,IF(1+($D$2&lt;&gt;"")*($C267&lt;=$D$6)+($E$2&lt;&gt;"")*($C267&lt;=$E$6)+($F$2&lt;&gt;"")*($C267&lt;=$F$6)&gt;=3,'決まりの表'!$B$7,IF($C267&lt;=G$4,'決まりの表'!$B$5,'決まりの表'!$B$6))))</f>
        <v/>
      </c>
      <c r="H267" s="26">
        <f>SUM(D267:G267)</f>
        <v/>
      </c>
      <c r="I267" s="27">
        <f>IF(COUNTIFS('決まりの表'!$B$12:$B$17,MONTH(A267))&gt;0,H265+H266,0)</f>
        <v/>
      </c>
    </row>
    <row r="268">
      <c r="A268" s="23">
        <f>EOMONTH(A267,0)+1</f>
        <v/>
      </c>
      <c r="B268" s="12">
        <f>YEAR(A268)</f>
        <v/>
      </c>
      <c r="C268" s="12">
        <f>YEAR(A268)*12+MONTH(A268)</f>
        <v/>
      </c>
      <c r="D268" s="27">
        <f>IF(D$2="",0,IF(($C268&lt;D$3)+($C268&gt;D$5),0,IF($C268&lt;=D$4,'決まりの表'!$B$5,'決まりの表'!$B$6)))</f>
        <v/>
      </c>
      <c r="E268" s="27">
        <f>IF(E$2="",0,IF(($C268&lt;E$3)+($C268&gt;E$5),0,IF(1+($D$2&lt;&gt;"")*($C268&lt;=$D$6)&gt;=3,'決まりの表'!$B$7,IF($C268&lt;=E$4,'決まりの表'!$B$5,'決まりの表'!$B$6))))</f>
        <v/>
      </c>
      <c r="F268" s="27">
        <f>IF(F$2="",0,IF(($C268&lt;F$3)+($C268&gt;F$5),0,IF(1+($D$2&lt;&gt;"")*($C268&lt;=$D$6)+($E$2&lt;&gt;"")*($C268&lt;=$E$6)&gt;=3,'決まりの表'!$B$7,IF($C268&lt;=F$4,'決まりの表'!$B$5,'決まりの表'!$B$6))))</f>
        <v/>
      </c>
      <c r="G268" s="27">
        <f>IF(G$2="",0,IF(($C268&lt;G$3)+($C268&gt;G$5),0,IF(1+($D$2&lt;&gt;"")*($C268&lt;=$D$6)+($E$2&lt;&gt;"")*($C268&lt;=$E$6)+($F$2&lt;&gt;"")*($C268&lt;=$F$6)&gt;=3,'決まりの表'!$B$7,IF($C268&lt;=G$4,'決まりの表'!$B$5,'決まりの表'!$B$6))))</f>
        <v/>
      </c>
      <c r="H268" s="26">
        <f>SUM(D268:G268)</f>
        <v/>
      </c>
      <c r="I268" s="27">
        <f>IF(COUNTIFS('決まりの表'!$B$12:$B$17,MONTH(A268))&gt;0,H266+H267,0)</f>
        <v/>
      </c>
    </row>
    <row r="269">
      <c r="A269" s="23">
        <f>EOMONTH(A268,0)+1</f>
        <v/>
      </c>
      <c r="B269" s="12">
        <f>YEAR(A269)</f>
        <v/>
      </c>
      <c r="C269" s="12">
        <f>YEAR(A269)*12+MONTH(A269)</f>
        <v/>
      </c>
      <c r="D269" s="27">
        <f>IF(D$2="",0,IF(($C269&lt;D$3)+($C269&gt;D$5),0,IF($C269&lt;=D$4,'決まりの表'!$B$5,'決まりの表'!$B$6)))</f>
        <v/>
      </c>
      <c r="E269" s="27">
        <f>IF(E$2="",0,IF(($C269&lt;E$3)+($C269&gt;E$5),0,IF(1+($D$2&lt;&gt;"")*($C269&lt;=$D$6)&gt;=3,'決まりの表'!$B$7,IF($C269&lt;=E$4,'決まりの表'!$B$5,'決まりの表'!$B$6))))</f>
        <v/>
      </c>
      <c r="F269" s="27">
        <f>IF(F$2="",0,IF(($C269&lt;F$3)+($C269&gt;F$5),0,IF(1+($D$2&lt;&gt;"")*($C269&lt;=$D$6)+($E$2&lt;&gt;"")*($C269&lt;=$E$6)&gt;=3,'決まりの表'!$B$7,IF($C269&lt;=F$4,'決まりの表'!$B$5,'決まりの表'!$B$6))))</f>
        <v/>
      </c>
      <c r="G269" s="27">
        <f>IF(G$2="",0,IF(($C269&lt;G$3)+($C269&gt;G$5),0,IF(1+($D$2&lt;&gt;"")*($C269&lt;=$D$6)+($E$2&lt;&gt;"")*($C269&lt;=$E$6)+($F$2&lt;&gt;"")*($C269&lt;=$F$6)&gt;=3,'決まりの表'!$B$7,IF($C269&lt;=G$4,'決まりの表'!$B$5,'決まりの表'!$B$6))))</f>
        <v/>
      </c>
      <c r="H269" s="26">
        <f>SUM(D269:G269)</f>
        <v/>
      </c>
      <c r="I269" s="27">
        <f>IF(COUNTIFS('決まりの表'!$B$12:$B$17,MONTH(A269))&gt;0,H267+H268,0)</f>
        <v/>
      </c>
    </row>
    <row r="270">
      <c r="A270" s="23">
        <f>EOMONTH(A269,0)+1</f>
        <v/>
      </c>
      <c r="B270" s="12">
        <f>YEAR(A270)</f>
        <v/>
      </c>
      <c r="C270" s="12">
        <f>YEAR(A270)*12+MONTH(A270)</f>
        <v/>
      </c>
      <c r="D270" s="27">
        <f>IF(D$2="",0,IF(($C270&lt;D$3)+($C270&gt;D$5),0,IF($C270&lt;=D$4,'決まりの表'!$B$5,'決まりの表'!$B$6)))</f>
        <v/>
      </c>
      <c r="E270" s="27">
        <f>IF(E$2="",0,IF(($C270&lt;E$3)+($C270&gt;E$5),0,IF(1+($D$2&lt;&gt;"")*($C270&lt;=$D$6)&gt;=3,'決まりの表'!$B$7,IF($C270&lt;=E$4,'決まりの表'!$B$5,'決まりの表'!$B$6))))</f>
        <v/>
      </c>
      <c r="F270" s="27">
        <f>IF(F$2="",0,IF(($C270&lt;F$3)+($C270&gt;F$5),0,IF(1+($D$2&lt;&gt;"")*($C270&lt;=$D$6)+($E$2&lt;&gt;"")*($C270&lt;=$E$6)&gt;=3,'決まりの表'!$B$7,IF($C270&lt;=F$4,'決まりの表'!$B$5,'決まりの表'!$B$6))))</f>
        <v/>
      </c>
      <c r="G270" s="27">
        <f>IF(G$2="",0,IF(($C270&lt;G$3)+($C270&gt;G$5),0,IF(1+($D$2&lt;&gt;"")*($C270&lt;=$D$6)+($E$2&lt;&gt;"")*($C270&lt;=$E$6)+($F$2&lt;&gt;"")*($C270&lt;=$F$6)&gt;=3,'決まりの表'!$B$7,IF($C270&lt;=G$4,'決まりの表'!$B$5,'決まりの表'!$B$6))))</f>
        <v/>
      </c>
      <c r="H270" s="26">
        <f>SUM(D270:G270)</f>
        <v/>
      </c>
      <c r="I270" s="27">
        <f>IF(COUNTIFS('決まりの表'!$B$12:$B$17,MONTH(A270))&gt;0,H268+H269,0)</f>
        <v/>
      </c>
    </row>
    <row r="271">
      <c r="A271" s="23">
        <f>EOMONTH(A270,0)+1</f>
        <v/>
      </c>
      <c r="B271" s="12">
        <f>YEAR(A271)</f>
        <v/>
      </c>
      <c r="C271" s="12">
        <f>YEAR(A271)*12+MONTH(A271)</f>
        <v/>
      </c>
      <c r="D271" s="27">
        <f>IF(D$2="",0,IF(($C271&lt;D$3)+($C271&gt;D$5),0,IF($C271&lt;=D$4,'決まりの表'!$B$5,'決まりの表'!$B$6)))</f>
        <v/>
      </c>
      <c r="E271" s="27">
        <f>IF(E$2="",0,IF(($C271&lt;E$3)+($C271&gt;E$5),0,IF(1+($D$2&lt;&gt;"")*($C271&lt;=$D$6)&gt;=3,'決まりの表'!$B$7,IF($C271&lt;=E$4,'決まりの表'!$B$5,'決まりの表'!$B$6))))</f>
        <v/>
      </c>
      <c r="F271" s="27">
        <f>IF(F$2="",0,IF(($C271&lt;F$3)+($C271&gt;F$5),0,IF(1+($D$2&lt;&gt;"")*($C271&lt;=$D$6)+($E$2&lt;&gt;"")*($C271&lt;=$E$6)&gt;=3,'決まりの表'!$B$7,IF($C271&lt;=F$4,'決まりの表'!$B$5,'決まりの表'!$B$6))))</f>
        <v/>
      </c>
      <c r="G271" s="27">
        <f>IF(G$2="",0,IF(($C271&lt;G$3)+($C271&gt;G$5),0,IF(1+($D$2&lt;&gt;"")*($C271&lt;=$D$6)+($E$2&lt;&gt;"")*($C271&lt;=$E$6)+($F$2&lt;&gt;"")*($C271&lt;=$F$6)&gt;=3,'決まりの表'!$B$7,IF($C271&lt;=G$4,'決まりの表'!$B$5,'決まりの表'!$B$6))))</f>
        <v/>
      </c>
      <c r="H271" s="26">
        <f>SUM(D271:G271)</f>
        <v/>
      </c>
      <c r="I271" s="27">
        <f>IF(COUNTIFS('決まりの表'!$B$12:$B$17,MONTH(A271))&gt;0,H269+H270,0)</f>
        <v/>
      </c>
    </row>
    <row r="272">
      <c r="A272" s="23">
        <f>EOMONTH(A271,0)+1</f>
        <v/>
      </c>
      <c r="B272" s="12">
        <f>YEAR(A272)</f>
        <v/>
      </c>
      <c r="C272" s="12">
        <f>YEAR(A272)*12+MONTH(A272)</f>
        <v/>
      </c>
      <c r="D272" s="27">
        <f>IF(D$2="",0,IF(($C272&lt;D$3)+($C272&gt;D$5),0,IF($C272&lt;=D$4,'決まりの表'!$B$5,'決まりの表'!$B$6)))</f>
        <v/>
      </c>
      <c r="E272" s="27">
        <f>IF(E$2="",0,IF(($C272&lt;E$3)+($C272&gt;E$5),0,IF(1+($D$2&lt;&gt;"")*($C272&lt;=$D$6)&gt;=3,'決まりの表'!$B$7,IF($C272&lt;=E$4,'決まりの表'!$B$5,'決まりの表'!$B$6))))</f>
        <v/>
      </c>
      <c r="F272" s="27">
        <f>IF(F$2="",0,IF(($C272&lt;F$3)+($C272&gt;F$5),0,IF(1+($D$2&lt;&gt;"")*($C272&lt;=$D$6)+($E$2&lt;&gt;"")*($C272&lt;=$E$6)&gt;=3,'決まりの表'!$B$7,IF($C272&lt;=F$4,'決まりの表'!$B$5,'決まりの表'!$B$6))))</f>
        <v/>
      </c>
      <c r="G272" s="27">
        <f>IF(G$2="",0,IF(($C272&lt;G$3)+($C272&gt;G$5),0,IF(1+($D$2&lt;&gt;"")*($C272&lt;=$D$6)+($E$2&lt;&gt;"")*($C272&lt;=$E$6)+($F$2&lt;&gt;"")*($C272&lt;=$F$6)&gt;=3,'決まりの表'!$B$7,IF($C272&lt;=G$4,'決まりの表'!$B$5,'決まりの表'!$B$6))))</f>
        <v/>
      </c>
      <c r="H272" s="26">
        <f>SUM(D272:G272)</f>
        <v/>
      </c>
      <c r="I272" s="27">
        <f>IF(COUNTIFS('決まりの表'!$B$12:$B$17,MONTH(A272))&gt;0,H270+H271,0)</f>
        <v/>
      </c>
    </row>
    <row r="273">
      <c r="A273" s="23">
        <f>EOMONTH(A272,0)+1</f>
        <v/>
      </c>
      <c r="B273" s="12">
        <f>YEAR(A273)</f>
        <v/>
      </c>
      <c r="C273" s="12">
        <f>YEAR(A273)*12+MONTH(A273)</f>
        <v/>
      </c>
      <c r="D273" s="27">
        <f>IF(D$2="",0,IF(($C273&lt;D$3)+($C273&gt;D$5),0,IF($C273&lt;=D$4,'決まりの表'!$B$5,'決まりの表'!$B$6)))</f>
        <v/>
      </c>
      <c r="E273" s="27">
        <f>IF(E$2="",0,IF(($C273&lt;E$3)+($C273&gt;E$5),0,IF(1+($D$2&lt;&gt;"")*($C273&lt;=$D$6)&gt;=3,'決まりの表'!$B$7,IF($C273&lt;=E$4,'決まりの表'!$B$5,'決まりの表'!$B$6))))</f>
        <v/>
      </c>
      <c r="F273" s="27">
        <f>IF(F$2="",0,IF(($C273&lt;F$3)+($C273&gt;F$5),0,IF(1+($D$2&lt;&gt;"")*($C273&lt;=$D$6)+($E$2&lt;&gt;"")*($C273&lt;=$E$6)&gt;=3,'決まりの表'!$B$7,IF($C273&lt;=F$4,'決まりの表'!$B$5,'決まりの表'!$B$6))))</f>
        <v/>
      </c>
      <c r="G273" s="27">
        <f>IF(G$2="",0,IF(($C273&lt;G$3)+($C273&gt;G$5),0,IF(1+($D$2&lt;&gt;"")*($C273&lt;=$D$6)+($E$2&lt;&gt;"")*($C273&lt;=$E$6)+($F$2&lt;&gt;"")*($C273&lt;=$F$6)&gt;=3,'決まりの表'!$B$7,IF($C273&lt;=G$4,'決まりの表'!$B$5,'決まりの表'!$B$6))))</f>
        <v/>
      </c>
      <c r="H273" s="26">
        <f>SUM(D273:G273)</f>
        <v/>
      </c>
      <c r="I273" s="27">
        <f>IF(COUNTIFS('決まりの表'!$B$12:$B$17,MONTH(A273))&gt;0,H271+H272,0)</f>
        <v/>
      </c>
    </row>
    <row r="274">
      <c r="A274" s="23">
        <f>EOMONTH(A273,0)+1</f>
        <v/>
      </c>
      <c r="B274" s="12">
        <f>YEAR(A274)</f>
        <v/>
      </c>
      <c r="C274" s="12">
        <f>YEAR(A274)*12+MONTH(A274)</f>
        <v/>
      </c>
      <c r="D274" s="27">
        <f>IF(D$2="",0,IF(($C274&lt;D$3)+($C274&gt;D$5),0,IF($C274&lt;=D$4,'決まりの表'!$B$5,'決まりの表'!$B$6)))</f>
        <v/>
      </c>
      <c r="E274" s="27">
        <f>IF(E$2="",0,IF(($C274&lt;E$3)+($C274&gt;E$5),0,IF(1+($D$2&lt;&gt;"")*($C274&lt;=$D$6)&gt;=3,'決まりの表'!$B$7,IF($C274&lt;=E$4,'決まりの表'!$B$5,'決まりの表'!$B$6))))</f>
        <v/>
      </c>
      <c r="F274" s="27">
        <f>IF(F$2="",0,IF(($C274&lt;F$3)+($C274&gt;F$5),0,IF(1+($D$2&lt;&gt;"")*($C274&lt;=$D$6)+($E$2&lt;&gt;"")*($C274&lt;=$E$6)&gt;=3,'決まりの表'!$B$7,IF($C274&lt;=F$4,'決まりの表'!$B$5,'決まりの表'!$B$6))))</f>
        <v/>
      </c>
      <c r="G274" s="27">
        <f>IF(G$2="",0,IF(($C274&lt;G$3)+($C274&gt;G$5),0,IF(1+($D$2&lt;&gt;"")*($C274&lt;=$D$6)+($E$2&lt;&gt;"")*($C274&lt;=$E$6)+($F$2&lt;&gt;"")*($C274&lt;=$F$6)&gt;=3,'決まりの表'!$B$7,IF($C274&lt;=G$4,'決まりの表'!$B$5,'決まりの表'!$B$6))))</f>
        <v/>
      </c>
      <c r="H274" s="26">
        <f>SUM(D274:G274)</f>
        <v/>
      </c>
      <c r="I274" s="27">
        <f>IF(COUNTIFS('決まりの表'!$B$12:$B$17,MONTH(A274))&gt;0,H272+H273,0)</f>
        <v/>
      </c>
    </row>
    <row r="275">
      <c r="A275" s="23">
        <f>EOMONTH(A274,0)+1</f>
        <v/>
      </c>
      <c r="B275" s="12">
        <f>YEAR(A275)</f>
        <v/>
      </c>
      <c r="C275" s="12">
        <f>YEAR(A275)*12+MONTH(A275)</f>
        <v/>
      </c>
      <c r="D275" s="27">
        <f>IF(D$2="",0,IF(($C275&lt;D$3)+($C275&gt;D$5),0,IF($C275&lt;=D$4,'決まりの表'!$B$5,'決まりの表'!$B$6)))</f>
        <v/>
      </c>
      <c r="E275" s="27">
        <f>IF(E$2="",0,IF(($C275&lt;E$3)+($C275&gt;E$5),0,IF(1+($D$2&lt;&gt;"")*($C275&lt;=$D$6)&gt;=3,'決まりの表'!$B$7,IF($C275&lt;=E$4,'決まりの表'!$B$5,'決まりの表'!$B$6))))</f>
        <v/>
      </c>
      <c r="F275" s="27">
        <f>IF(F$2="",0,IF(($C275&lt;F$3)+($C275&gt;F$5),0,IF(1+($D$2&lt;&gt;"")*($C275&lt;=$D$6)+($E$2&lt;&gt;"")*($C275&lt;=$E$6)&gt;=3,'決まりの表'!$B$7,IF($C275&lt;=F$4,'決まりの表'!$B$5,'決まりの表'!$B$6))))</f>
        <v/>
      </c>
      <c r="G275" s="27">
        <f>IF(G$2="",0,IF(($C275&lt;G$3)+($C275&gt;G$5),0,IF(1+($D$2&lt;&gt;"")*($C275&lt;=$D$6)+($E$2&lt;&gt;"")*($C275&lt;=$E$6)+($F$2&lt;&gt;"")*($C275&lt;=$F$6)&gt;=3,'決まりの表'!$B$7,IF($C275&lt;=G$4,'決まりの表'!$B$5,'決まりの表'!$B$6))))</f>
        <v/>
      </c>
      <c r="H275" s="26">
        <f>SUM(D275:G275)</f>
        <v/>
      </c>
      <c r="I275" s="27">
        <f>IF(COUNTIFS('決まりの表'!$B$12:$B$17,MONTH(A275))&gt;0,H273+H274,0)</f>
        <v/>
      </c>
    </row>
    <row r="276">
      <c r="A276" s="23">
        <f>EOMONTH(A275,0)+1</f>
        <v/>
      </c>
      <c r="B276" s="12">
        <f>YEAR(A276)</f>
        <v/>
      </c>
      <c r="C276" s="12">
        <f>YEAR(A276)*12+MONTH(A276)</f>
        <v/>
      </c>
      <c r="D276" s="27">
        <f>IF(D$2="",0,IF(($C276&lt;D$3)+($C276&gt;D$5),0,IF($C276&lt;=D$4,'決まりの表'!$B$5,'決まりの表'!$B$6)))</f>
        <v/>
      </c>
      <c r="E276" s="27">
        <f>IF(E$2="",0,IF(($C276&lt;E$3)+($C276&gt;E$5),0,IF(1+($D$2&lt;&gt;"")*($C276&lt;=$D$6)&gt;=3,'決まりの表'!$B$7,IF($C276&lt;=E$4,'決まりの表'!$B$5,'決まりの表'!$B$6))))</f>
        <v/>
      </c>
      <c r="F276" s="27">
        <f>IF(F$2="",0,IF(($C276&lt;F$3)+($C276&gt;F$5),0,IF(1+($D$2&lt;&gt;"")*($C276&lt;=$D$6)+($E$2&lt;&gt;"")*($C276&lt;=$E$6)&gt;=3,'決まりの表'!$B$7,IF($C276&lt;=F$4,'決まりの表'!$B$5,'決まりの表'!$B$6))))</f>
        <v/>
      </c>
      <c r="G276" s="27">
        <f>IF(G$2="",0,IF(($C276&lt;G$3)+($C276&gt;G$5),0,IF(1+($D$2&lt;&gt;"")*($C276&lt;=$D$6)+($E$2&lt;&gt;"")*($C276&lt;=$E$6)+($F$2&lt;&gt;"")*($C276&lt;=$F$6)&gt;=3,'決まりの表'!$B$7,IF($C276&lt;=G$4,'決まりの表'!$B$5,'決まりの表'!$B$6))))</f>
        <v/>
      </c>
      <c r="H276" s="26">
        <f>SUM(D276:G276)</f>
        <v/>
      </c>
      <c r="I276" s="27">
        <f>IF(COUNTIFS('決まりの表'!$B$12:$B$17,MONTH(A276))&gt;0,H274+H275,0)</f>
        <v/>
      </c>
    </row>
    <row r="277">
      <c r="A277" s="23">
        <f>EOMONTH(A276,0)+1</f>
        <v/>
      </c>
      <c r="B277" s="12">
        <f>YEAR(A277)</f>
        <v/>
      </c>
      <c r="C277" s="12">
        <f>YEAR(A277)*12+MONTH(A277)</f>
        <v/>
      </c>
      <c r="D277" s="27">
        <f>IF(D$2="",0,IF(($C277&lt;D$3)+($C277&gt;D$5),0,IF($C277&lt;=D$4,'決まりの表'!$B$5,'決まりの表'!$B$6)))</f>
        <v/>
      </c>
      <c r="E277" s="27">
        <f>IF(E$2="",0,IF(($C277&lt;E$3)+($C277&gt;E$5),0,IF(1+($D$2&lt;&gt;"")*($C277&lt;=$D$6)&gt;=3,'決まりの表'!$B$7,IF($C277&lt;=E$4,'決まりの表'!$B$5,'決まりの表'!$B$6))))</f>
        <v/>
      </c>
      <c r="F277" s="27">
        <f>IF(F$2="",0,IF(($C277&lt;F$3)+($C277&gt;F$5),0,IF(1+($D$2&lt;&gt;"")*($C277&lt;=$D$6)+($E$2&lt;&gt;"")*($C277&lt;=$E$6)&gt;=3,'決まりの表'!$B$7,IF($C277&lt;=F$4,'決まりの表'!$B$5,'決まりの表'!$B$6))))</f>
        <v/>
      </c>
      <c r="G277" s="27">
        <f>IF(G$2="",0,IF(($C277&lt;G$3)+($C277&gt;G$5),0,IF(1+($D$2&lt;&gt;"")*($C277&lt;=$D$6)+($E$2&lt;&gt;"")*($C277&lt;=$E$6)+($F$2&lt;&gt;"")*($C277&lt;=$F$6)&gt;=3,'決まりの表'!$B$7,IF($C277&lt;=G$4,'決まりの表'!$B$5,'決まりの表'!$B$6))))</f>
        <v/>
      </c>
      <c r="H277" s="26">
        <f>SUM(D277:G277)</f>
        <v/>
      </c>
      <c r="I277" s="27">
        <f>IF(COUNTIFS('決まりの表'!$B$12:$B$17,MONTH(A277))&gt;0,H275+H276,0)</f>
        <v/>
      </c>
    </row>
    <row r="278">
      <c r="A278" s="23">
        <f>EOMONTH(A277,0)+1</f>
        <v/>
      </c>
      <c r="B278" s="12">
        <f>YEAR(A278)</f>
        <v/>
      </c>
      <c r="C278" s="12">
        <f>YEAR(A278)*12+MONTH(A278)</f>
        <v/>
      </c>
      <c r="D278" s="27">
        <f>IF(D$2="",0,IF(($C278&lt;D$3)+($C278&gt;D$5),0,IF($C278&lt;=D$4,'決まりの表'!$B$5,'決まりの表'!$B$6)))</f>
        <v/>
      </c>
      <c r="E278" s="27">
        <f>IF(E$2="",0,IF(($C278&lt;E$3)+($C278&gt;E$5),0,IF(1+($D$2&lt;&gt;"")*($C278&lt;=$D$6)&gt;=3,'決まりの表'!$B$7,IF($C278&lt;=E$4,'決まりの表'!$B$5,'決まりの表'!$B$6))))</f>
        <v/>
      </c>
      <c r="F278" s="27">
        <f>IF(F$2="",0,IF(($C278&lt;F$3)+($C278&gt;F$5),0,IF(1+($D$2&lt;&gt;"")*($C278&lt;=$D$6)+($E$2&lt;&gt;"")*($C278&lt;=$E$6)&gt;=3,'決まりの表'!$B$7,IF($C278&lt;=F$4,'決まりの表'!$B$5,'決まりの表'!$B$6))))</f>
        <v/>
      </c>
      <c r="G278" s="27">
        <f>IF(G$2="",0,IF(($C278&lt;G$3)+($C278&gt;G$5),0,IF(1+($D$2&lt;&gt;"")*($C278&lt;=$D$6)+($E$2&lt;&gt;"")*($C278&lt;=$E$6)+($F$2&lt;&gt;"")*($C278&lt;=$F$6)&gt;=3,'決まりの表'!$B$7,IF($C278&lt;=G$4,'決まりの表'!$B$5,'決まりの表'!$B$6))))</f>
        <v/>
      </c>
      <c r="H278" s="26">
        <f>SUM(D278:G278)</f>
        <v/>
      </c>
      <c r="I278" s="27">
        <f>IF(COUNTIFS('決まりの表'!$B$12:$B$17,MONTH(A278))&gt;0,H276+H277,0)</f>
        <v/>
      </c>
    </row>
    <row r="279">
      <c r="A279" s="23">
        <f>EOMONTH(A278,0)+1</f>
        <v/>
      </c>
      <c r="B279" s="12">
        <f>YEAR(A279)</f>
        <v/>
      </c>
      <c r="C279" s="12">
        <f>YEAR(A279)*12+MONTH(A279)</f>
        <v/>
      </c>
      <c r="D279" s="27">
        <f>IF(D$2="",0,IF(($C279&lt;D$3)+($C279&gt;D$5),0,IF($C279&lt;=D$4,'決まりの表'!$B$5,'決まりの表'!$B$6)))</f>
        <v/>
      </c>
      <c r="E279" s="27">
        <f>IF(E$2="",0,IF(($C279&lt;E$3)+($C279&gt;E$5),0,IF(1+($D$2&lt;&gt;"")*($C279&lt;=$D$6)&gt;=3,'決まりの表'!$B$7,IF($C279&lt;=E$4,'決まりの表'!$B$5,'決まりの表'!$B$6))))</f>
        <v/>
      </c>
      <c r="F279" s="27">
        <f>IF(F$2="",0,IF(($C279&lt;F$3)+($C279&gt;F$5),0,IF(1+($D$2&lt;&gt;"")*($C279&lt;=$D$6)+($E$2&lt;&gt;"")*($C279&lt;=$E$6)&gt;=3,'決まりの表'!$B$7,IF($C279&lt;=F$4,'決まりの表'!$B$5,'決まりの表'!$B$6))))</f>
        <v/>
      </c>
      <c r="G279" s="27">
        <f>IF(G$2="",0,IF(($C279&lt;G$3)+($C279&gt;G$5),0,IF(1+($D$2&lt;&gt;"")*($C279&lt;=$D$6)+($E$2&lt;&gt;"")*($C279&lt;=$E$6)+($F$2&lt;&gt;"")*($C279&lt;=$F$6)&gt;=3,'決まりの表'!$B$7,IF($C279&lt;=G$4,'決まりの表'!$B$5,'決まりの表'!$B$6))))</f>
        <v/>
      </c>
      <c r="H279" s="26">
        <f>SUM(D279:G279)</f>
        <v/>
      </c>
      <c r="I279" s="27">
        <f>IF(COUNTIFS('決まりの表'!$B$12:$B$17,MONTH(A279))&gt;0,H277+H278,0)</f>
        <v/>
      </c>
    </row>
    <row r="280">
      <c r="A280" s="23">
        <f>EOMONTH(A279,0)+1</f>
        <v/>
      </c>
      <c r="B280" s="12">
        <f>YEAR(A280)</f>
        <v/>
      </c>
      <c r="C280" s="12">
        <f>YEAR(A280)*12+MONTH(A280)</f>
        <v/>
      </c>
      <c r="D280" s="27">
        <f>IF(D$2="",0,IF(($C280&lt;D$3)+($C280&gt;D$5),0,IF($C280&lt;=D$4,'決まりの表'!$B$5,'決まりの表'!$B$6)))</f>
        <v/>
      </c>
      <c r="E280" s="27">
        <f>IF(E$2="",0,IF(($C280&lt;E$3)+($C280&gt;E$5),0,IF(1+($D$2&lt;&gt;"")*($C280&lt;=$D$6)&gt;=3,'決まりの表'!$B$7,IF($C280&lt;=E$4,'決まりの表'!$B$5,'決まりの表'!$B$6))))</f>
        <v/>
      </c>
      <c r="F280" s="27">
        <f>IF(F$2="",0,IF(($C280&lt;F$3)+($C280&gt;F$5),0,IF(1+($D$2&lt;&gt;"")*($C280&lt;=$D$6)+($E$2&lt;&gt;"")*($C280&lt;=$E$6)&gt;=3,'決まりの表'!$B$7,IF($C280&lt;=F$4,'決まりの表'!$B$5,'決まりの表'!$B$6))))</f>
        <v/>
      </c>
      <c r="G280" s="27">
        <f>IF(G$2="",0,IF(($C280&lt;G$3)+($C280&gt;G$5),0,IF(1+($D$2&lt;&gt;"")*($C280&lt;=$D$6)+($E$2&lt;&gt;"")*($C280&lt;=$E$6)+($F$2&lt;&gt;"")*($C280&lt;=$F$6)&gt;=3,'決まりの表'!$B$7,IF($C280&lt;=G$4,'決まりの表'!$B$5,'決まりの表'!$B$6))))</f>
        <v/>
      </c>
      <c r="H280" s="26">
        <f>SUM(D280:G280)</f>
        <v/>
      </c>
      <c r="I280" s="27">
        <f>IF(COUNTIFS('決まりの表'!$B$12:$B$17,MONTH(A280))&gt;0,H278+H279,0)</f>
        <v/>
      </c>
    </row>
    <row r="281">
      <c r="A281" s="23">
        <f>EOMONTH(A280,0)+1</f>
        <v/>
      </c>
      <c r="B281" s="12">
        <f>YEAR(A281)</f>
        <v/>
      </c>
      <c r="C281" s="12">
        <f>YEAR(A281)*12+MONTH(A281)</f>
        <v/>
      </c>
      <c r="D281" s="27">
        <f>IF(D$2="",0,IF(($C281&lt;D$3)+($C281&gt;D$5),0,IF($C281&lt;=D$4,'決まりの表'!$B$5,'決まりの表'!$B$6)))</f>
        <v/>
      </c>
      <c r="E281" s="27">
        <f>IF(E$2="",0,IF(($C281&lt;E$3)+($C281&gt;E$5),0,IF(1+($D$2&lt;&gt;"")*($C281&lt;=$D$6)&gt;=3,'決まりの表'!$B$7,IF($C281&lt;=E$4,'決まりの表'!$B$5,'決まりの表'!$B$6))))</f>
        <v/>
      </c>
      <c r="F281" s="27">
        <f>IF(F$2="",0,IF(($C281&lt;F$3)+($C281&gt;F$5),0,IF(1+($D$2&lt;&gt;"")*($C281&lt;=$D$6)+($E$2&lt;&gt;"")*($C281&lt;=$E$6)&gt;=3,'決まりの表'!$B$7,IF($C281&lt;=F$4,'決まりの表'!$B$5,'決まりの表'!$B$6))))</f>
        <v/>
      </c>
      <c r="G281" s="27">
        <f>IF(G$2="",0,IF(($C281&lt;G$3)+($C281&gt;G$5),0,IF(1+($D$2&lt;&gt;"")*($C281&lt;=$D$6)+($E$2&lt;&gt;"")*($C281&lt;=$E$6)+($F$2&lt;&gt;"")*($C281&lt;=$F$6)&gt;=3,'決まりの表'!$B$7,IF($C281&lt;=G$4,'決まりの表'!$B$5,'決まりの表'!$B$6))))</f>
        <v/>
      </c>
      <c r="H281" s="26">
        <f>SUM(D281:G281)</f>
        <v/>
      </c>
      <c r="I281" s="27">
        <f>IF(COUNTIFS('決まりの表'!$B$12:$B$17,MONTH(A281))&gt;0,H279+H280,0)</f>
        <v/>
      </c>
    </row>
    <row r="282">
      <c r="A282" s="23">
        <f>EOMONTH(A281,0)+1</f>
        <v/>
      </c>
      <c r="B282" s="12">
        <f>YEAR(A282)</f>
        <v/>
      </c>
      <c r="C282" s="12">
        <f>YEAR(A282)*12+MONTH(A282)</f>
        <v/>
      </c>
      <c r="D282" s="27">
        <f>IF(D$2="",0,IF(($C282&lt;D$3)+($C282&gt;D$5),0,IF($C282&lt;=D$4,'決まりの表'!$B$5,'決まりの表'!$B$6)))</f>
        <v/>
      </c>
      <c r="E282" s="27">
        <f>IF(E$2="",0,IF(($C282&lt;E$3)+($C282&gt;E$5),0,IF(1+($D$2&lt;&gt;"")*($C282&lt;=$D$6)&gt;=3,'決まりの表'!$B$7,IF($C282&lt;=E$4,'決まりの表'!$B$5,'決まりの表'!$B$6))))</f>
        <v/>
      </c>
      <c r="F282" s="27">
        <f>IF(F$2="",0,IF(($C282&lt;F$3)+($C282&gt;F$5),0,IF(1+($D$2&lt;&gt;"")*($C282&lt;=$D$6)+($E$2&lt;&gt;"")*($C282&lt;=$E$6)&gt;=3,'決まりの表'!$B$7,IF($C282&lt;=F$4,'決まりの表'!$B$5,'決まりの表'!$B$6))))</f>
        <v/>
      </c>
      <c r="G282" s="27">
        <f>IF(G$2="",0,IF(($C282&lt;G$3)+($C282&gt;G$5),0,IF(1+($D$2&lt;&gt;"")*($C282&lt;=$D$6)+($E$2&lt;&gt;"")*($C282&lt;=$E$6)+($F$2&lt;&gt;"")*($C282&lt;=$F$6)&gt;=3,'決まりの表'!$B$7,IF($C282&lt;=G$4,'決まりの表'!$B$5,'決まりの表'!$B$6))))</f>
        <v/>
      </c>
      <c r="H282" s="26">
        <f>SUM(D282:G282)</f>
        <v/>
      </c>
      <c r="I282" s="27">
        <f>IF(COUNTIFS('決まりの表'!$B$12:$B$17,MONTH(A282))&gt;0,H280+H281,0)</f>
        <v/>
      </c>
    </row>
    <row r="283">
      <c r="A283" s="23">
        <f>EOMONTH(A282,0)+1</f>
        <v/>
      </c>
      <c r="B283" s="12">
        <f>YEAR(A283)</f>
        <v/>
      </c>
      <c r="C283" s="12">
        <f>YEAR(A283)*12+MONTH(A283)</f>
        <v/>
      </c>
      <c r="D283" s="27">
        <f>IF(D$2="",0,IF(($C283&lt;D$3)+($C283&gt;D$5),0,IF($C283&lt;=D$4,'決まりの表'!$B$5,'決まりの表'!$B$6)))</f>
        <v/>
      </c>
      <c r="E283" s="27">
        <f>IF(E$2="",0,IF(($C283&lt;E$3)+($C283&gt;E$5),0,IF(1+($D$2&lt;&gt;"")*($C283&lt;=$D$6)&gt;=3,'決まりの表'!$B$7,IF($C283&lt;=E$4,'決まりの表'!$B$5,'決まりの表'!$B$6))))</f>
        <v/>
      </c>
      <c r="F283" s="27">
        <f>IF(F$2="",0,IF(($C283&lt;F$3)+($C283&gt;F$5),0,IF(1+($D$2&lt;&gt;"")*($C283&lt;=$D$6)+($E$2&lt;&gt;"")*($C283&lt;=$E$6)&gt;=3,'決まりの表'!$B$7,IF($C283&lt;=F$4,'決まりの表'!$B$5,'決まりの表'!$B$6))))</f>
        <v/>
      </c>
      <c r="G283" s="27">
        <f>IF(G$2="",0,IF(($C283&lt;G$3)+($C283&gt;G$5),0,IF(1+($D$2&lt;&gt;"")*($C283&lt;=$D$6)+($E$2&lt;&gt;"")*($C283&lt;=$E$6)+($F$2&lt;&gt;"")*($C283&lt;=$F$6)&gt;=3,'決まりの表'!$B$7,IF($C283&lt;=G$4,'決まりの表'!$B$5,'決まりの表'!$B$6))))</f>
        <v/>
      </c>
      <c r="H283" s="26">
        <f>SUM(D283:G283)</f>
        <v/>
      </c>
      <c r="I283" s="27">
        <f>IF(COUNTIFS('決まりの表'!$B$12:$B$17,MONTH(A283))&gt;0,H281+H282,0)</f>
        <v/>
      </c>
    </row>
    <row r="284">
      <c r="A284" s="23">
        <f>EOMONTH(A283,0)+1</f>
        <v/>
      </c>
      <c r="B284" s="12">
        <f>YEAR(A284)</f>
        <v/>
      </c>
      <c r="C284" s="12">
        <f>YEAR(A284)*12+MONTH(A284)</f>
        <v/>
      </c>
      <c r="D284" s="27">
        <f>IF(D$2="",0,IF(($C284&lt;D$3)+($C284&gt;D$5),0,IF($C284&lt;=D$4,'決まりの表'!$B$5,'決まりの表'!$B$6)))</f>
        <v/>
      </c>
      <c r="E284" s="27">
        <f>IF(E$2="",0,IF(($C284&lt;E$3)+($C284&gt;E$5),0,IF(1+($D$2&lt;&gt;"")*($C284&lt;=$D$6)&gt;=3,'決まりの表'!$B$7,IF($C284&lt;=E$4,'決まりの表'!$B$5,'決まりの表'!$B$6))))</f>
        <v/>
      </c>
      <c r="F284" s="27">
        <f>IF(F$2="",0,IF(($C284&lt;F$3)+($C284&gt;F$5),0,IF(1+($D$2&lt;&gt;"")*($C284&lt;=$D$6)+($E$2&lt;&gt;"")*($C284&lt;=$E$6)&gt;=3,'決まりの表'!$B$7,IF($C284&lt;=F$4,'決まりの表'!$B$5,'決まりの表'!$B$6))))</f>
        <v/>
      </c>
      <c r="G284" s="27">
        <f>IF(G$2="",0,IF(($C284&lt;G$3)+($C284&gt;G$5),0,IF(1+($D$2&lt;&gt;"")*($C284&lt;=$D$6)+($E$2&lt;&gt;"")*($C284&lt;=$E$6)+($F$2&lt;&gt;"")*($C284&lt;=$F$6)&gt;=3,'決まりの表'!$B$7,IF($C284&lt;=G$4,'決まりの表'!$B$5,'決まりの表'!$B$6))))</f>
        <v/>
      </c>
      <c r="H284" s="26">
        <f>SUM(D284:G284)</f>
        <v/>
      </c>
      <c r="I284" s="27">
        <f>IF(COUNTIFS('決まりの表'!$B$12:$B$17,MONTH(A284))&gt;0,H282+H283,0)</f>
        <v/>
      </c>
    </row>
    <row r="285">
      <c r="A285" s="23">
        <f>EOMONTH(A284,0)+1</f>
        <v/>
      </c>
      <c r="B285" s="12">
        <f>YEAR(A285)</f>
        <v/>
      </c>
      <c r="C285" s="12">
        <f>YEAR(A285)*12+MONTH(A285)</f>
        <v/>
      </c>
      <c r="D285" s="27">
        <f>IF(D$2="",0,IF(($C285&lt;D$3)+($C285&gt;D$5),0,IF($C285&lt;=D$4,'決まりの表'!$B$5,'決まりの表'!$B$6)))</f>
        <v/>
      </c>
      <c r="E285" s="27">
        <f>IF(E$2="",0,IF(($C285&lt;E$3)+($C285&gt;E$5),0,IF(1+($D$2&lt;&gt;"")*($C285&lt;=$D$6)&gt;=3,'決まりの表'!$B$7,IF($C285&lt;=E$4,'決まりの表'!$B$5,'決まりの表'!$B$6))))</f>
        <v/>
      </c>
      <c r="F285" s="27">
        <f>IF(F$2="",0,IF(($C285&lt;F$3)+($C285&gt;F$5),0,IF(1+($D$2&lt;&gt;"")*($C285&lt;=$D$6)+($E$2&lt;&gt;"")*($C285&lt;=$E$6)&gt;=3,'決まりの表'!$B$7,IF($C285&lt;=F$4,'決まりの表'!$B$5,'決まりの表'!$B$6))))</f>
        <v/>
      </c>
      <c r="G285" s="27">
        <f>IF(G$2="",0,IF(($C285&lt;G$3)+($C285&gt;G$5),0,IF(1+($D$2&lt;&gt;"")*($C285&lt;=$D$6)+($E$2&lt;&gt;"")*($C285&lt;=$E$6)+($F$2&lt;&gt;"")*($C285&lt;=$F$6)&gt;=3,'決まりの表'!$B$7,IF($C285&lt;=G$4,'決まりの表'!$B$5,'決まりの表'!$B$6))))</f>
        <v/>
      </c>
      <c r="H285" s="26">
        <f>SUM(D285:G285)</f>
        <v/>
      </c>
      <c r="I285" s="27">
        <f>IF(COUNTIFS('決まりの表'!$B$12:$B$17,MONTH(A285))&gt;0,H283+H284,0)</f>
        <v/>
      </c>
    </row>
    <row r="286">
      <c r="A286" s="23">
        <f>EOMONTH(A285,0)+1</f>
        <v/>
      </c>
      <c r="B286" s="12">
        <f>YEAR(A286)</f>
        <v/>
      </c>
      <c r="C286" s="12">
        <f>YEAR(A286)*12+MONTH(A286)</f>
        <v/>
      </c>
      <c r="D286" s="27">
        <f>IF(D$2="",0,IF(($C286&lt;D$3)+($C286&gt;D$5),0,IF($C286&lt;=D$4,'決まりの表'!$B$5,'決まりの表'!$B$6)))</f>
        <v/>
      </c>
      <c r="E286" s="27">
        <f>IF(E$2="",0,IF(($C286&lt;E$3)+($C286&gt;E$5),0,IF(1+($D$2&lt;&gt;"")*($C286&lt;=$D$6)&gt;=3,'決まりの表'!$B$7,IF($C286&lt;=E$4,'決まりの表'!$B$5,'決まりの表'!$B$6))))</f>
        <v/>
      </c>
      <c r="F286" s="27">
        <f>IF(F$2="",0,IF(($C286&lt;F$3)+($C286&gt;F$5),0,IF(1+($D$2&lt;&gt;"")*($C286&lt;=$D$6)+($E$2&lt;&gt;"")*($C286&lt;=$E$6)&gt;=3,'決まりの表'!$B$7,IF($C286&lt;=F$4,'決まりの表'!$B$5,'決まりの表'!$B$6))))</f>
        <v/>
      </c>
      <c r="G286" s="27">
        <f>IF(G$2="",0,IF(($C286&lt;G$3)+($C286&gt;G$5),0,IF(1+($D$2&lt;&gt;"")*($C286&lt;=$D$6)+($E$2&lt;&gt;"")*($C286&lt;=$E$6)+($F$2&lt;&gt;"")*($C286&lt;=$F$6)&gt;=3,'決まりの表'!$B$7,IF($C286&lt;=G$4,'決まりの表'!$B$5,'決まりの表'!$B$6))))</f>
        <v/>
      </c>
      <c r="H286" s="26">
        <f>SUM(D286:G286)</f>
        <v/>
      </c>
      <c r="I286" s="27">
        <f>IF(COUNTIFS('決まりの表'!$B$12:$B$17,MONTH(A286))&gt;0,H284+H285,0)</f>
        <v/>
      </c>
    </row>
    <row r="287">
      <c r="A287" s="23">
        <f>EOMONTH(A286,0)+1</f>
        <v/>
      </c>
      <c r="B287" s="12">
        <f>YEAR(A287)</f>
        <v/>
      </c>
      <c r="C287" s="12">
        <f>YEAR(A287)*12+MONTH(A287)</f>
        <v/>
      </c>
      <c r="D287" s="27">
        <f>IF(D$2="",0,IF(($C287&lt;D$3)+($C287&gt;D$5),0,IF($C287&lt;=D$4,'決まりの表'!$B$5,'決まりの表'!$B$6)))</f>
        <v/>
      </c>
      <c r="E287" s="27">
        <f>IF(E$2="",0,IF(($C287&lt;E$3)+($C287&gt;E$5),0,IF(1+($D$2&lt;&gt;"")*($C287&lt;=$D$6)&gt;=3,'決まりの表'!$B$7,IF($C287&lt;=E$4,'決まりの表'!$B$5,'決まりの表'!$B$6))))</f>
        <v/>
      </c>
      <c r="F287" s="27">
        <f>IF(F$2="",0,IF(($C287&lt;F$3)+($C287&gt;F$5),0,IF(1+($D$2&lt;&gt;"")*($C287&lt;=$D$6)+($E$2&lt;&gt;"")*($C287&lt;=$E$6)&gt;=3,'決まりの表'!$B$7,IF($C287&lt;=F$4,'決まりの表'!$B$5,'決まりの表'!$B$6))))</f>
        <v/>
      </c>
      <c r="G287" s="27">
        <f>IF(G$2="",0,IF(($C287&lt;G$3)+($C287&gt;G$5),0,IF(1+($D$2&lt;&gt;"")*($C287&lt;=$D$6)+($E$2&lt;&gt;"")*($C287&lt;=$E$6)+($F$2&lt;&gt;"")*($C287&lt;=$F$6)&gt;=3,'決まりの表'!$B$7,IF($C287&lt;=G$4,'決まりの表'!$B$5,'決まりの表'!$B$6))))</f>
        <v/>
      </c>
      <c r="H287" s="26">
        <f>SUM(D287:G287)</f>
        <v/>
      </c>
      <c r="I287" s="27">
        <f>IF(COUNTIFS('決まりの表'!$B$12:$B$17,MONTH(A287))&gt;0,H285+H286,0)</f>
        <v/>
      </c>
    </row>
    <row r="288">
      <c r="A288" s="23">
        <f>EOMONTH(A287,0)+1</f>
        <v/>
      </c>
      <c r="B288" s="12">
        <f>YEAR(A288)</f>
        <v/>
      </c>
      <c r="C288" s="12">
        <f>YEAR(A288)*12+MONTH(A288)</f>
        <v/>
      </c>
      <c r="D288" s="27">
        <f>IF(D$2="",0,IF(($C288&lt;D$3)+($C288&gt;D$5),0,IF($C288&lt;=D$4,'決まりの表'!$B$5,'決まりの表'!$B$6)))</f>
        <v/>
      </c>
      <c r="E288" s="27">
        <f>IF(E$2="",0,IF(($C288&lt;E$3)+($C288&gt;E$5),0,IF(1+($D$2&lt;&gt;"")*($C288&lt;=$D$6)&gt;=3,'決まりの表'!$B$7,IF($C288&lt;=E$4,'決まりの表'!$B$5,'決まりの表'!$B$6))))</f>
        <v/>
      </c>
      <c r="F288" s="27">
        <f>IF(F$2="",0,IF(($C288&lt;F$3)+($C288&gt;F$5),0,IF(1+($D$2&lt;&gt;"")*($C288&lt;=$D$6)+($E$2&lt;&gt;"")*($C288&lt;=$E$6)&gt;=3,'決まりの表'!$B$7,IF($C288&lt;=F$4,'決まりの表'!$B$5,'決まりの表'!$B$6))))</f>
        <v/>
      </c>
      <c r="G288" s="27">
        <f>IF(G$2="",0,IF(($C288&lt;G$3)+($C288&gt;G$5),0,IF(1+($D$2&lt;&gt;"")*($C288&lt;=$D$6)+($E$2&lt;&gt;"")*($C288&lt;=$E$6)+($F$2&lt;&gt;"")*($C288&lt;=$F$6)&gt;=3,'決まりの表'!$B$7,IF($C288&lt;=G$4,'決まりの表'!$B$5,'決まりの表'!$B$6))))</f>
        <v/>
      </c>
      <c r="H288" s="26">
        <f>SUM(D288:G288)</f>
        <v/>
      </c>
      <c r="I288" s="27">
        <f>IF(COUNTIFS('決まりの表'!$B$12:$B$17,MONTH(A288))&gt;0,H286+H287,0)</f>
        <v/>
      </c>
    </row>
    <row r="289">
      <c r="A289" s="23">
        <f>EOMONTH(A288,0)+1</f>
        <v/>
      </c>
      <c r="B289" s="12">
        <f>YEAR(A289)</f>
        <v/>
      </c>
      <c r="C289" s="12">
        <f>YEAR(A289)*12+MONTH(A289)</f>
        <v/>
      </c>
      <c r="D289" s="27">
        <f>IF(D$2="",0,IF(($C289&lt;D$3)+($C289&gt;D$5),0,IF($C289&lt;=D$4,'決まりの表'!$B$5,'決まりの表'!$B$6)))</f>
        <v/>
      </c>
      <c r="E289" s="27">
        <f>IF(E$2="",0,IF(($C289&lt;E$3)+($C289&gt;E$5),0,IF(1+($D$2&lt;&gt;"")*($C289&lt;=$D$6)&gt;=3,'決まりの表'!$B$7,IF($C289&lt;=E$4,'決まりの表'!$B$5,'決まりの表'!$B$6))))</f>
        <v/>
      </c>
      <c r="F289" s="27">
        <f>IF(F$2="",0,IF(($C289&lt;F$3)+($C289&gt;F$5),0,IF(1+($D$2&lt;&gt;"")*($C289&lt;=$D$6)+($E$2&lt;&gt;"")*($C289&lt;=$E$6)&gt;=3,'決まりの表'!$B$7,IF($C289&lt;=F$4,'決まりの表'!$B$5,'決まりの表'!$B$6))))</f>
        <v/>
      </c>
      <c r="G289" s="27">
        <f>IF(G$2="",0,IF(($C289&lt;G$3)+($C289&gt;G$5),0,IF(1+($D$2&lt;&gt;"")*($C289&lt;=$D$6)+($E$2&lt;&gt;"")*($C289&lt;=$E$6)+($F$2&lt;&gt;"")*($C289&lt;=$F$6)&gt;=3,'決まりの表'!$B$7,IF($C289&lt;=G$4,'決まりの表'!$B$5,'決まりの表'!$B$6))))</f>
        <v/>
      </c>
      <c r="H289" s="26">
        <f>SUM(D289:G289)</f>
        <v/>
      </c>
      <c r="I289" s="27">
        <f>IF(COUNTIFS('決まりの表'!$B$12:$B$17,MONTH(A289))&gt;0,H287+H288,0)</f>
        <v/>
      </c>
    </row>
    <row r="290">
      <c r="A290" s="23">
        <f>EOMONTH(A289,0)+1</f>
        <v/>
      </c>
      <c r="B290" s="12">
        <f>YEAR(A290)</f>
        <v/>
      </c>
      <c r="C290" s="12">
        <f>YEAR(A290)*12+MONTH(A290)</f>
        <v/>
      </c>
      <c r="D290" s="27">
        <f>IF(D$2="",0,IF(($C290&lt;D$3)+($C290&gt;D$5),0,IF($C290&lt;=D$4,'決まりの表'!$B$5,'決まりの表'!$B$6)))</f>
        <v/>
      </c>
      <c r="E290" s="27">
        <f>IF(E$2="",0,IF(($C290&lt;E$3)+($C290&gt;E$5),0,IF(1+($D$2&lt;&gt;"")*($C290&lt;=$D$6)&gt;=3,'決まりの表'!$B$7,IF($C290&lt;=E$4,'決まりの表'!$B$5,'決まりの表'!$B$6))))</f>
        <v/>
      </c>
      <c r="F290" s="27">
        <f>IF(F$2="",0,IF(($C290&lt;F$3)+($C290&gt;F$5),0,IF(1+($D$2&lt;&gt;"")*($C290&lt;=$D$6)+($E$2&lt;&gt;"")*($C290&lt;=$E$6)&gt;=3,'決まりの表'!$B$7,IF($C290&lt;=F$4,'決まりの表'!$B$5,'決まりの表'!$B$6))))</f>
        <v/>
      </c>
      <c r="G290" s="27">
        <f>IF(G$2="",0,IF(($C290&lt;G$3)+($C290&gt;G$5),0,IF(1+($D$2&lt;&gt;"")*($C290&lt;=$D$6)+($E$2&lt;&gt;"")*($C290&lt;=$E$6)+($F$2&lt;&gt;"")*($C290&lt;=$F$6)&gt;=3,'決まりの表'!$B$7,IF($C290&lt;=G$4,'決まりの表'!$B$5,'決まりの表'!$B$6))))</f>
        <v/>
      </c>
      <c r="H290" s="26">
        <f>SUM(D290:G290)</f>
        <v/>
      </c>
      <c r="I290" s="27">
        <f>IF(COUNTIFS('決まりの表'!$B$12:$B$17,MONTH(A290))&gt;0,H288+H289,0)</f>
        <v/>
      </c>
    </row>
    <row r="291">
      <c r="A291" s="23">
        <f>EOMONTH(A290,0)+1</f>
        <v/>
      </c>
      <c r="B291" s="12">
        <f>YEAR(A291)</f>
        <v/>
      </c>
      <c r="C291" s="12">
        <f>YEAR(A291)*12+MONTH(A291)</f>
        <v/>
      </c>
      <c r="D291" s="27">
        <f>IF(D$2="",0,IF(($C291&lt;D$3)+($C291&gt;D$5),0,IF($C291&lt;=D$4,'決まりの表'!$B$5,'決まりの表'!$B$6)))</f>
        <v/>
      </c>
      <c r="E291" s="27">
        <f>IF(E$2="",0,IF(($C291&lt;E$3)+($C291&gt;E$5),0,IF(1+($D$2&lt;&gt;"")*($C291&lt;=$D$6)&gt;=3,'決まりの表'!$B$7,IF($C291&lt;=E$4,'決まりの表'!$B$5,'決まりの表'!$B$6))))</f>
        <v/>
      </c>
      <c r="F291" s="27">
        <f>IF(F$2="",0,IF(($C291&lt;F$3)+($C291&gt;F$5),0,IF(1+($D$2&lt;&gt;"")*($C291&lt;=$D$6)+($E$2&lt;&gt;"")*($C291&lt;=$E$6)&gt;=3,'決まりの表'!$B$7,IF($C291&lt;=F$4,'決まりの表'!$B$5,'決まりの表'!$B$6))))</f>
        <v/>
      </c>
      <c r="G291" s="27">
        <f>IF(G$2="",0,IF(($C291&lt;G$3)+($C291&gt;G$5),0,IF(1+($D$2&lt;&gt;"")*($C291&lt;=$D$6)+($E$2&lt;&gt;"")*($C291&lt;=$E$6)+($F$2&lt;&gt;"")*($C291&lt;=$F$6)&gt;=3,'決まりの表'!$B$7,IF($C291&lt;=G$4,'決まりの表'!$B$5,'決まりの表'!$B$6))))</f>
        <v/>
      </c>
      <c r="H291" s="26">
        <f>SUM(D291:G291)</f>
        <v/>
      </c>
      <c r="I291" s="27">
        <f>IF(COUNTIFS('決まりの表'!$B$12:$B$17,MONTH(A291))&gt;0,H289+H290,0)</f>
        <v/>
      </c>
    </row>
    <row r="292">
      <c r="A292" s="23">
        <f>EOMONTH(A291,0)+1</f>
        <v/>
      </c>
      <c r="B292" s="12">
        <f>YEAR(A292)</f>
        <v/>
      </c>
      <c r="C292" s="12">
        <f>YEAR(A292)*12+MONTH(A292)</f>
        <v/>
      </c>
      <c r="D292" s="27">
        <f>IF(D$2="",0,IF(($C292&lt;D$3)+($C292&gt;D$5),0,IF($C292&lt;=D$4,'決まりの表'!$B$5,'決まりの表'!$B$6)))</f>
        <v/>
      </c>
      <c r="E292" s="27">
        <f>IF(E$2="",0,IF(($C292&lt;E$3)+($C292&gt;E$5),0,IF(1+($D$2&lt;&gt;"")*($C292&lt;=$D$6)&gt;=3,'決まりの表'!$B$7,IF($C292&lt;=E$4,'決まりの表'!$B$5,'決まりの表'!$B$6))))</f>
        <v/>
      </c>
      <c r="F292" s="27">
        <f>IF(F$2="",0,IF(($C292&lt;F$3)+($C292&gt;F$5),0,IF(1+($D$2&lt;&gt;"")*($C292&lt;=$D$6)+($E$2&lt;&gt;"")*($C292&lt;=$E$6)&gt;=3,'決まりの表'!$B$7,IF($C292&lt;=F$4,'決まりの表'!$B$5,'決まりの表'!$B$6))))</f>
        <v/>
      </c>
      <c r="G292" s="27">
        <f>IF(G$2="",0,IF(($C292&lt;G$3)+($C292&gt;G$5),0,IF(1+($D$2&lt;&gt;"")*($C292&lt;=$D$6)+($E$2&lt;&gt;"")*($C292&lt;=$E$6)+($F$2&lt;&gt;"")*($C292&lt;=$F$6)&gt;=3,'決まりの表'!$B$7,IF($C292&lt;=G$4,'決まりの表'!$B$5,'決まりの表'!$B$6))))</f>
        <v/>
      </c>
      <c r="H292" s="26">
        <f>SUM(D292:G292)</f>
        <v/>
      </c>
      <c r="I292" s="27">
        <f>IF(COUNTIFS('決まりの表'!$B$12:$B$17,MONTH(A292))&gt;0,H290+H291,0)</f>
        <v/>
      </c>
    </row>
    <row r="293">
      <c r="A293" s="23">
        <f>EOMONTH(A292,0)+1</f>
        <v/>
      </c>
      <c r="B293" s="12">
        <f>YEAR(A293)</f>
        <v/>
      </c>
      <c r="C293" s="12">
        <f>YEAR(A293)*12+MONTH(A293)</f>
        <v/>
      </c>
      <c r="D293" s="27">
        <f>IF(D$2="",0,IF(($C293&lt;D$3)+($C293&gt;D$5),0,IF($C293&lt;=D$4,'決まりの表'!$B$5,'決まりの表'!$B$6)))</f>
        <v/>
      </c>
      <c r="E293" s="27">
        <f>IF(E$2="",0,IF(($C293&lt;E$3)+($C293&gt;E$5),0,IF(1+($D$2&lt;&gt;"")*($C293&lt;=$D$6)&gt;=3,'決まりの表'!$B$7,IF($C293&lt;=E$4,'決まりの表'!$B$5,'決まりの表'!$B$6))))</f>
        <v/>
      </c>
      <c r="F293" s="27">
        <f>IF(F$2="",0,IF(($C293&lt;F$3)+($C293&gt;F$5),0,IF(1+($D$2&lt;&gt;"")*($C293&lt;=$D$6)+($E$2&lt;&gt;"")*($C293&lt;=$E$6)&gt;=3,'決まりの表'!$B$7,IF($C293&lt;=F$4,'決まりの表'!$B$5,'決まりの表'!$B$6))))</f>
        <v/>
      </c>
      <c r="G293" s="27">
        <f>IF(G$2="",0,IF(($C293&lt;G$3)+($C293&gt;G$5),0,IF(1+($D$2&lt;&gt;"")*($C293&lt;=$D$6)+($E$2&lt;&gt;"")*($C293&lt;=$E$6)+($F$2&lt;&gt;"")*($C293&lt;=$F$6)&gt;=3,'決まりの表'!$B$7,IF($C293&lt;=G$4,'決まりの表'!$B$5,'決まりの表'!$B$6))))</f>
        <v/>
      </c>
      <c r="H293" s="26">
        <f>SUM(D293:G293)</f>
        <v/>
      </c>
      <c r="I293" s="27">
        <f>IF(COUNTIFS('決まりの表'!$B$12:$B$17,MONTH(A293))&gt;0,H291+H292,0)</f>
        <v/>
      </c>
    </row>
    <row r="294">
      <c r="A294" s="23">
        <f>EOMONTH(A293,0)+1</f>
        <v/>
      </c>
      <c r="B294" s="12">
        <f>YEAR(A294)</f>
        <v/>
      </c>
      <c r="C294" s="12">
        <f>YEAR(A294)*12+MONTH(A294)</f>
        <v/>
      </c>
      <c r="D294" s="27">
        <f>IF(D$2="",0,IF(($C294&lt;D$3)+($C294&gt;D$5),0,IF($C294&lt;=D$4,'決まりの表'!$B$5,'決まりの表'!$B$6)))</f>
        <v/>
      </c>
      <c r="E294" s="27">
        <f>IF(E$2="",0,IF(($C294&lt;E$3)+($C294&gt;E$5),0,IF(1+($D$2&lt;&gt;"")*($C294&lt;=$D$6)&gt;=3,'決まりの表'!$B$7,IF($C294&lt;=E$4,'決まりの表'!$B$5,'決まりの表'!$B$6))))</f>
        <v/>
      </c>
      <c r="F294" s="27">
        <f>IF(F$2="",0,IF(($C294&lt;F$3)+($C294&gt;F$5),0,IF(1+($D$2&lt;&gt;"")*($C294&lt;=$D$6)+($E$2&lt;&gt;"")*($C294&lt;=$E$6)&gt;=3,'決まりの表'!$B$7,IF($C294&lt;=F$4,'決まりの表'!$B$5,'決まりの表'!$B$6))))</f>
        <v/>
      </c>
      <c r="G294" s="27">
        <f>IF(G$2="",0,IF(($C294&lt;G$3)+($C294&gt;G$5),0,IF(1+($D$2&lt;&gt;"")*($C294&lt;=$D$6)+($E$2&lt;&gt;"")*($C294&lt;=$E$6)+($F$2&lt;&gt;"")*($C294&lt;=$F$6)&gt;=3,'決まりの表'!$B$7,IF($C294&lt;=G$4,'決まりの表'!$B$5,'決まりの表'!$B$6))))</f>
        <v/>
      </c>
      <c r="H294" s="26">
        <f>SUM(D294:G294)</f>
        <v/>
      </c>
      <c r="I294" s="27">
        <f>IF(COUNTIFS('決まりの表'!$B$12:$B$17,MONTH(A294))&gt;0,H292+H293,0)</f>
        <v/>
      </c>
    </row>
    <row r="295">
      <c r="A295" s="23">
        <f>EOMONTH(A294,0)+1</f>
        <v/>
      </c>
      <c r="B295" s="12">
        <f>YEAR(A295)</f>
        <v/>
      </c>
      <c r="C295" s="12">
        <f>YEAR(A295)*12+MONTH(A295)</f>
        <v/>
      </c>
      <c r="D295" s="27">
        <f>IF(D$2="",0,IF(($C295&lt;D$3)+($C295&gt;D$5),0,IF($C295&lt;=D$4,'決まりの表'!$B$5,'決まりの表'!$B$6)))</f>
        <v/>
      </c>
      <c r="E295" s="27">
        <f>IF(E$2="",0,IF(($C295&lt;E$3)+($C295&gt;E$5),0,IF(1+($D$2&lt;&gt;"")*($C295&lt;=$D$6)&gt;=3,'決まりの表'!$B$7,IF($C295&lt;=E$4,'決まりの表'!$B$5,'決まりの表'!$B$6))))</f>
        <v/>
      </c>
      <c r="F295" s="27">
        <f>IF(F$2="",0,IF(($C295&lt;F$3)+($C295&gt;F$5),0,IF(1+($D$2&lt;&gt;"")*($C295&lt;=$D$6)+($E$2&lt;&gt;"")*($C295&lt;=$E$6)&gt;=3,'決まりの表'!$B$7,IF($C295&lt;=F$4,'決まりの表'!$B$5,'決まりの表'!$B$6))))</f>
        <v/>
      </c>
      <c r="G295" s="27">
        <f>IF(G$2="",0,IF(($C295&lt;G$3)+($C295&gt;G$5),0,IF(1+($D$2&lt;&gt;"")*($C295&lt;=$D$6)+($E$2&lt;&gt;"")*($C295&lt;=$E$6)+($F$2&lt;&gt;"")*($C295&lt;=$F$6)&gt;=3,'決まりの表'!$B$7,IF($C295&lt;=G$4,'決まりの表'!$B$5,'決まりの表'!$B$6))))</f>
        <v/>
      </c>
      <c r="H295" s="26">
        <f>SUM(D295:G295)</f>
        <v/>
      </c>
      <c r="I295" s="27">
        <f>IF(COUNTIFS('決まりの表'!$B$12:$B$17,MONTH(A295))&gt;0,H293+H294,0)</f>
        <v/>
      </c>
    </row>
    <row r="296">
      <c r="A296" s="23">
        <f>EOMONTH(A295,0)+1</f>
        <v/>
      </c>
      <c r="B296" s="12">
        <f>YEAR(A296)</f>
        <v/>
      </c>
      <c r="C296" s="12">
        <f>YEAR(A296)*12+MONTH(A296)</f>
        <v/>
      </c>
      <c r="D296" s="27">
        <f>IF(D$2="",0,IF(($C296&lt;D$3)+($C296&gt;D$5),0,IF($C296&lt;=D$4,'決まりの表'!$B$5,'決まりの表'!$B$6)))</f>
        <v/>
      </c>
      <c r="E296" s="27">
        <f>IF(E$2="",0,IF(($C296&lt;E$3)+($C296&gt;E$5),0,IF(1+($D$2&lt;&gt;"")*($C296&lt;=$D$6)&gt;=3,'決まりの表'!$B$7,IF($C296&lt;=E$4,'決まりの表'!$B$5,'決まりの表'!$B$6))))</f>
        <v/>
      </c>
      <c r="F296" s="27">
        <f>IF(F$2="",0,IF(($C296&lt;F$3)+($C296&gt;F$5),0,IF(1+($D$2&lt;&gt;"")*($C296&lt;=$D$6)+($E$2&lt;&gt;"")*($C296&lt;=$E$6)&gt;=3,'決まりの表'!$B$7,IF($C296&lt;=F$4,'決まりの表'!$B$5,'決まりの表'!$B$6))))</f>
        <v/>
      </c>
      <c r="G296" s="27">
        <f>IF(G$2="",0,IF(($C296&lt;G$3)+($C296&gt;G$5),0,IF(1+($D$2&lt;&gt;"")*($C296&lt;=$D$6)+($E$2&lt;&gt;"")*($C296&lt;=$E$6)+($F$2&lt;&gt;"")*($C296&lt;=$F$6)&gt;=3,'決まりの表'!$B$7,IF($C296&lt;=G$4,'決まりの表'!$B$5,'決まりの表'!$B$6))))</f>
        <v/>
      </c>
      <c r="H296" s="26">
        <f>SUM(D296:G296)</f>
        <v/>
      </c>
      <c r="I296" s="27">
        <f>IF(COUNTIFS('決まりの表'!$B$12:$B$17,MONTH(A296))&gt;0,H294+H295,0)</f>
        <v/>
      </c>
    </row>
    <row r="297">
      <c r="A297" s="23">
        <f>EOMONTH(A296,0)+1</f>
        <v/>
      </c>
      <c r="B297" s="12">
        <f>YEAR(A297)</f>
        <v/>
      </c>
      <c r="C297" s="12">
        <f>YEAR(A297)*12+MONTH(A297)</f>
        <v/>
      </c>
      <c r="D297" s="27">
        <f>IF(D$2="",0,IF(($C297&lt;D$3)+($C297&gt;D$5),0,IF($C297&lt;=D$4,'決まりの表'!$B$5,'決まりの表'!$B$6)))</f>
        <v/>
      </c>
      <c r="E297" s="27">
        <f>IF(E$2="",0,IF(($C297&lt;E$3)+($C297&gt;E$5),0,IF(1+($D$2&lt;&gt;"")*($C297&lt;=$D$6)&gt;=3,'決まりの表'!$B$7,IF($C297&lt;=E$4,'決まりの表'!$B$5,'決まりの表'!$B$6))))</f>
        <v/>
      </c>
      <c r="F297" s="27">
        <f>IF(F$2="",0,IF(($C297&lt;F$3)+($C297&gt;F$5),0,IF(1+($D$2&lt;&gt;"")*($C297&lt;=$D$6)+($E$2&lt;&gt;"")*($C297&lt;=$E$6)&gt;=3,'決まりの表'!$B$7,IF($C297&lt;=F$4,'決まりの表'!$B$5,'決まりの表'!$B$6))))</f>
        <v/>
      </c>
      <c r="G297" s="27">
        <f>IF(G$2="",0,IF(($C297&lt;G$3)+($C297&gt;G$5),0,IF(1+($D$2&lt;&gt;"")*($C297&lt;=$D$6)+($E$2&lt;&gt;"")*($C297&lt;=$E$6)+($F$2&lt;&gt;"")*($C297&lt;=$F$6)&gt;=3,'決まりの表'!$B$7,IF($C297&lt;=G$4,'決まりの表'!$B$5,'決まりの表'!$B$6))))</f>
        <v/>
      </c>
      <c r="H297" s="26">
        <f>SUM(D297:G297)</f>
        <v/>
      </c>
      <c r="I297" s="27">
        <f>IF(COUNTIFS('決まりの表'!$B$12:$B$17,MONTH(A297))&gt;0,H295+H296,0)</f>
        <v/>
      </c>
    </row>
    <row r="298">
      <c r="A298" s="23">
        <f>EOMONTH(A297,0)+1</f>
        <v/>
      </c>
      <c r="B298" s="12">
        <f>YEAR(A298)</f>
        <v/>
      </c>
      <c r="C298" s="12">
        <f>YEAR(A298)*12+MONTH(A298)</f>
        <v/>
      </c>
      <c r="D298" s="27">
        <f>IF(D$2="",0,IF(($C298&lt;D$3)+($C298&gt;D$5),0,IF($C298&lt;=D$4,'決まりの表'!$B$5,'決まりの表'!$B$6)))</f>
        <v/>
      </c>
      <c r="E298" s="27">
        <f>IF(E$2="",0,IF(($C298&lt;E$3)+($C298&gt;E$5),0,IF(1+($D$2&lt;&gt;"")*($C298&lt;=$D$6)&gt;=3,'決まりの表'!$B$7,IF($C298&lt;=E$4,'決まりの表'!$B$5,'決まりの表'!$B$6))))</f>
        <v/>
      </c>
      <c r="F298" s="27">
        <f>IF(F$2="",0,IF(($C298&lt;F$3)+($C298&gt;F$5),0,IF(1+($D$2&lt;&gt;"")*($C298&lt;=$D$6)+($E$2&lt;&gt;"")*($C298&lt;=$E$6)&gt;=3,'決まりの表'!$B$7,IF($C298&lt;=F$4,'決まりの表'!$B$5,'決まりの表'!$B$6))))</f>
        <v/>
      </c>
      <c r="G298" s="27">
        <f>IF(G$2="",0,IF(($C298&lt;G$3)+($C298&gt;G$5),0,IF(1+($D$2&lt;&gt;"")*($C298&lt;=$D$6)+($E$2&lt;&gt;"")*($C298&lt;=$E$6)+($F$2&lt;&gt;"")*($C298&lt;=$F$6)&gt;=3,'決まりの表'!$B$7,IF($C298&lt;=G$4,'決まりの表'!$B$5,'決まりの表'!$B$6))))</f>
        <v/>
      </c>
      <c r="H298" s="26">
        <f>SUM(D298:G298)</f>
        <v/>
      </c>
      <c r="I298" s="27">
        <f>IF(COUNTIFS('決まりの表'!$B$12:$B$17,MONTH(A298))&gt;0,H296+H297,0)</f>
        <v/>
      </c>
    </row>
    <row r="299">
      <c r="A299" s="23">
        <f>EOMONTH(A298,0)+1</f>
        <v/>
      </c>
      <c r="B299" s="12">
        <f>YEAR(A299)</f>
        <v/>
      </c>
      <c r="C299" s="12">
        <f>YEAR(A299)*12+MONTH(A299)</f>
        <v/>
      </c>
      <c r="D299" s="27">
        <f>IF(D$2="",0,IF(($C299&lt;D$3)+($C299&gt;D$5),0,IF($C299&lt;=D$4,'決まりの表'!$B$5,'決まりの表'!$B$6)))</f>
        <v/>
      </c>
      <c r="E299" s="27">
        <f>IF(E$2="",0,IF(($C299&lt;E$3)+($C299&gt;E$5),0,IF(1+($D$2&lt;&gt;"")*($C299&lt;=$D$6)&gt;=3,'決まりの表'!$B$7,IF($C299&lt;=E$4,'決まりの表'!$B$5,'決まりの表'!$B$6))))</f>
        <v/>
      </c>
      <c r="F299" s="27">
        <f>IF(F$2="",0,IF(($C299&lt;F$3)+($C299&gt;F$5),0,IF(1+($D$2&lt;&gt;"")*($C299&lt;=$D$6)+($E$2&lt;&gt;"")*($C299&lt;=$E$6)&gt;=3,'決まりの表'!$B$7,IF($C299&lt;=F$4,'決まりの表'!$B$5,'決まりの表'!$B$6))))</f>
        <v/>
      </c>
      <c r="G299" s="27">
        <f>IF(G$2="",0,IF(($C299&lt;G$3)+($C299&gt;G$5),0,IF(1+($D$2&lt;&gt;"")*($C299&lt;=$D$6)+($E$2&lt;&gt;"")*($C299&lt;=$E$6)+($F$2&lt;&gt;"")*($C299&lt;=$F$6)&gt;=3,'決まりの表'!$B$7,IF($C299&lt;=G$4,'決まりの表'!$B$5,'決まりの表'!$B$6))))</f>
        <v/>
      </c>
      <c r="H299" s="26">
        <f>SUM(D299:G299)</f>
        <v/>
      </c>
      <c r="I299" s="27">
        <f>IF(COUNTIFS('決まりの表'!$B$12:$B$17,MONTH(A299))&gt;0,H297+H298,0)</f>
        <v/>
      </c>
    </row>
    <row r="300">
      <c r="A300" s="23">
        <f>EOMONTH(A299,0)+1</f>
        <v/>
      </c>
      <c r="B300" s="12">
        <f>YEAR(A300)</f>
        <v/>
      </c>
      <c r="C300" s="12">
        <f>YEAR(A300)*12+MONTH(A300)</f>
        <v/>
      </c>
      <c r="D300" s="27">
        <f>IF(D$2="",0,IF(($C300&lt;D$3)+($C300&gt;D$5),0,IF($C300&lt;=D$4,'決まりの表'!$B$5,'決まりの表'!$B$6)))</f>
        <v/>
      </c>
      <c r="E300" s="27">
        <f>IF(E$2="",0,IF(($C300&lt;E$3)+($C300&gt;E$5),0,IF(1+($D$2&lt;&gt;"")*($C300&lt;=$D$6)&gt;=3,'決まりの表'!$B$7,IF($C300&lt;=E$4,'決まりの表'!$B$5,'決まりの表'!$B$6))))</f>
        <v/>
      </c>
      <c r="F300" s="27">
        <f>IF(F$2="",0,IF(($C300&lt;F$3)+($C300&gt;F$5),0,IF(1+($D$2&lt;&gt;"")*($C300&lt;=$D$6)+($E$2&lt;&gt;"")*($C300&lt;=$E$6)&gt;=3,'決まりの表'!$B$7,IF($C300&lt;=F$4,'決まりの表'!$B$5,'決まりの表'!$B$6))))</f>
        <v/>
      </c>
      <c r="G300" s="27">
        <f>IF(G$2="",0,IF(($C300&lt;G$3)+($C300&gt;G$5),0,IF(1+($D$2&lt;&gt;"")*($C300&lt;=$D$6)+($E$2&lt;&gt;"")*($C300&lt;=$E$6)+($F$2&lt;&gt;"")*($C300&lt;=$F$6)&gt;=3,'決まりの表'!$B$7,IF($C300&lt;=G$4,'決まりの表'!$B$5,'決まりの表'!$B$6))))</f>
        <v/>
      </c>
      <c r="H300" s="26">
        <f>SUM(D300:G300)</f>
        <v/>
      </c>
      <c r="I300" s="27">
        <f>IF(COUNTIFS('決まりの表'!$B$12:$B$17,MONTH(A300))&gt;0,H298+H299,0)</f>
        <v/>
      </c>
    </row>
    <row r="301">
      <c r="A301" s="23">
        <f>EOMONTH(A300,0)+1</f>
        <v/>
      </c>
      <c r="B301" s="12">
        <f>YEAR(A301)</f>
        <v/>
      </c>
      <c r="C301" s="12">
        <f>YEAR(A301)*12+MONTH(A301)</f>
        <v/>
      </c>
      <c r="D301" s="27">
        <f>IF(D$2="",0,IF(($C301&lt;D$3)+($C301&gt;D$5),0,IF($C301&lt;=D$4,'決まりの表'!$B$5,'決まりの表'!$B$6)))</f>
        <v/>
      </c>
      <c r="E301" s="27">
        <f>IF(E$2="",0,IF(($C301&lt;E$3)+($C301&gt;E$5),0,IF(1+($D$2&lt;&gt;"")*($C301&lt;=$D$6)&gt;=3,'決まりの表'!$B$7,IF($C301&lt;=E$4,'決まりの表'!$B$5,'決まりの表'!$B$6))))</f>
        <v/>
      </c>
      <c r="F301" s="27">
        <f>IF(F$2="",0,IF(($C301&lt;F$3)+($C301&gt;F$5),0,IF(1+($D$2&lt;&gt;"")*($C301&lt;=$D$6)+($E$2&lt;&gt;"")*($C301&lt;=$E$6)&gt;=3,'決まりの表'!$B$7,IF($C301&lt;=F$4,'決まりの表'!$B$5,'決まりの表'!$B$6))))</f>
        <v/>
      </c>
      <c r="G301" s="27">
        <f>IF(G$2="",0,IF(($C301&lt;G$3)+($C301&gt;G$5),0,IF(1+($D$2&lt;&gt;"")*($C301&lt;=$D$6)+($E$2&lt;&gt;"")*($C301&lt;=$E$6)+($F$2&lt;&gt;"")*($C301&lt;=$F$6)&gt;=3,'決まりの表'!$B$7,IF($C301&lt;=G$4,'決まりの表'!$B$5,'決まりの表'!$B$6))))</f>
        <v/>
      </c>
      <c r="H301" s="26">
        <f>SUM(D301:G301)</f>
        <v/>
      </c>
      <c r="I301" s="27">
        <f>IF(COUNTIFS('決まりの表'!$B$12:$B$17,MONTH(A301))&gt;0,H299+H300,0)</f>
        <v/>
      </c>
    </row>
    <row r="302">
      <c r="A302" s="23">
        <f>EOMONTH(A301,0)+1</f>
        <v/>
      </c>
      <c r="B302" s="12">
        <f>YEAR(A302)</f>
        <v/>
      </c>
      <c r="C302" s="12">
        <f>YEAR(A302)*12+MONTH(A302)</f>
        <v/>
      </c>
      <c r="D302" s="27">
        <f>IF(D$2="",0,IF(($C302&lt;D$3)+($C302&gt;D$5),0,IF($C302&lt;=D$4,'決まりの表'!$B$5,'決まりの表'!$B$6)))</f>
        <v/>
      </c>
      <c r="E302" s="27">
        <f>IF(E$2="",0,IF(($C302&lt;E$3)+($C302&gt;E$5),0,IF(1+($D$2&lt;&gt;"")*($C302&lt;=$D$6)&gt;=3,'決まりの表'!$B$7,IF($C302&lt;=E$4,'決まりの表'!$B$5,'決まりの表'!$B$6))))</f>
        <v/>
      </c>
      <c r="F302" s="27">
        <f>IF(F$2="",0,IF(($C302&lt;F$3)+($C302&gt;F$5),0,IF(1+($D$2&lt;&gt;"")*($C302&lt;=$D$6)+($E$2&lt;&gt;"")*($C302&lt;=$E$6)&gt;=3,'決まりの表'!$B$7,IF($C302&lt;=F$4,'決まりの表'!$B$5,'決まりの表'!$B$6))))</f>
        <v/>
      </c>
      <c r="G302" s="27">
        <f>IF(G$2="",0,IF(($C302&lt;G$3)+($C302&gt;G$5),0,IF(1+($D$2&lt;&gt;"")*($C302&lt;=$D$6)+($E$2&lt;&gt;"")*($C302&lt;=$E$6)+($F$2&lt;&gt;"")*($C302&lt;=$F$6)&gt;=3,'決まりの表'!$B$7,IF($C302&lt;=G$4,'決まりの表'!$B$5,'決まりの表'!$B$6))))</f>
        <v/>
      </c>
      <c r="H302" s="26">
        <f>SUM(D302:G302)</f>
        <v/>
      </c>
      <c r="I302" s="27">
        <f>IF(COUNTIFS('決まりの表'!$B$12:$B$17,MONTH(A302))&gt;0,H300+H301,0)</f>
        <v/>
      </c>
    </row>
    <row r="303">
      <c r="A303" s="23">
        <f>EOMONTH(A302,0)+1</f>
        <v/>
      </c>
      <c r="B303" s="12">
        <f>YEAR(A303)</f>
        <v/>
      </c>
      <c r="C303" s="12">
        <f>YEAR(A303)*12+MONTH(A303)</f>
        <v/>
      </c>
      <c r="D303" s="27">
        <f>IF(D$2="",0,IF(($C303&lt;D$3)+($C303&gt;D$5),0,IF($C303&lt;=D$4,'決まりの表'!$B$5,'決まりの表'!$B$6)))</f>
        <v/>
      </c>
      <c r="E303" s="27">
        <f>IF(E$2="",0,IF(($C303&lt;E$3)+($C303&gt;E$5),0,IF(1+($D$2&lt;&gt;"")*($C303&lt;=$D$6)&gt;=3,'決まりの表'!$B$7,IF($C303&lt;=E$4,'決まりの表'!$B$5,'決まりの表'!$B$6))))</f>
        <v/>
      </c>
      <c r="F303" s="27">
        <f>IF(F$2="",0,IF(($C303&lt;F$3)+($C303&gt;F$5),0,IF(1+($D$2&lt;&gt;"")*($C303&lt;=$D$6)+($E$2&lt;&gt;"")*($C303&lt;=$E$6)&gt;=3,'決まりの表'!$B$7,IF($C303&lt;=F$4,'決まりの表'!$B$5,'決まりの表'!$B$6))))</f>
        <v/>
      </c>
      <c r="G303" s="27">
        <f>IF(G$2="",0,IF(($C303&lt;G$3)+($C303&gt;G$5),0,IF(1+($D$2&lt;&gt;"")*($C303&lt;=$D$6)+($E$2&lt;&gt;"")*($C303&lt;=$E$6)+($F$2&lt;&gt;"")*($C303&lt;=$F$6)&gt;=3,'決まりの表'!$B$7,IF($C303&lt;=G$4,'決まりの表'!$B$5,'決まりの表'!$B$6))))</f>
        <v/>
      </c>
      <c r="H303" s="26">
        <f>SUM(D303:G303)</f>
        <v/>
      </c>
      <c r="I303" s="27">
        <f>IF(COUNTIFS('決まりの表'!$B$12:$B$17,MONTH(A303))&gt;0,H301+H302,0)</f>
        <v/>
      </c>
    </row>
    <row r="304">
      <c r="A304" s="23">
        <f>EOMONTH(A303,0)+1</f>
        <v/>
      </c>
      <c r="B304" s="12">
        <f>YEAR(A304)</f>
        <v/>
      </c>
      <c r="C304" s="12">
        <f>YEAR(A304)*12+MONTH(A304)</f>
        <v/>
      </c>
      <c r="D304" s="27">
        <f>IF(D$2="",0,IF(($C304&lt;D$3)+($C304&gt;D$5),0,IF($C304&lt;=D$4,'決まりの表'!$B$5,'決まりの表'!$B$6)))</f>
        <v/>
      </c>
      <c r="E304" s="27">
        <f>IF(E$2="",0,IF(($C304&lt;E$3)+($C304&gt;E$5),0,IF(1+($D$2&lt;&gt;"")*($C304&lt;=$D$6)&gt;=3,'決まりの表'!$B$7,IF($C304&lt;=E$4,'決まりの表'!$B$5,'決まりの表'!$B$6))))</f>
        <v/>
      </c>
      <c r="F304" s="27">
        <f>IF(F$2="",0,IF(($C304&lt;F$3)+($C304&gt;F$5),0,IF(1+($D$2&lt;&gt;"")*($C304&lt;=$D$6)+($E$2&lt;&gt;"")*($C304&lt;=$E$6)&gt;=3,'決まりの表'!$B$7,IF($C304&lt;=F$4,'決まりの表'!$B$5,'決まりの表'!$B$6))))</f>
        <v/>
      </c>
      <c r="G304" s="27">
        <f>IF(G$2="",0,IF(($C304&lt;G$3)+($C304&gt;G$5),0,IF(1+($D$2&lt;&gt;"")*($C304&lt;=$D$6)+($E$2&lt;&gt;"")*($C304&lt;=$E$6)+($F$2&lt;&gt;"")*($C304&lt;=$F$6)&gt;=3,'決まりの表'!$B$7,IF($C304&lt;=G$4,'決まりの表'!$B$5,'決まりの表'!$B$6))))</f>
        <v/>
      </c>
      <c r="H304" s="26">
        <f>SUM(D304:G304)</f>
        <v/>
      </c>
      <c r="I304" s="27">
        <f>IF(COUNTIFS('決まりの表'!$B$12:$B$17,MONTH(A304))&gt;0,H302+H303,0)</f>
        <v/>
      </c>
    </row>
    <row r="305">
      <c r="A305" s="23">
        <f>EOMONTH(A304,0)+1</f>
        <v/>
      </c>
      <c r="B305" s="12">
        <f>YEAR(A305)</f>
        <v/>
      </c>
      <c r="C305" s="12">
        <f>YEAR(A305)*12+MONTH(A305)</f>
        <v/>
      </c>
      <c r="D305" s="27">
        <f>IF(D$2="",0,IF(($C305&lt;D$3)+($C305&gt;D$5),0,IF($C305&lt;=D$4,'決まりの表'!$B$5,'決まりの表'!$B$6)))</f>
        <v/>
      </c>
      <c r="E305" s="27">
        <f>IF(E$2="",0,IF(($C305&lt;E$3)+($C305&gt;E$5),0,IF(1+($D$2&lt;&gt;"")*($C305&lt;=$D$6)&gt;=3,'決まりの表'!$B$7,IF($C305&lt;=E$4,'決まりの表'!$B$5,'決まりの表'!$B$6))))</f>
        <v/>
      </c>
      <c r="F305" s="27">
        <f>IF(F$2="",0,IF(($C305&lt;F$3)+($C305&gt;F$5),0,IF(1+($D$2&lt;&gt;"")*($C305&lt;=$D$6)+($E$2&lt;&gt;"")*($C305&lt;=$E$6)&gt;=3,'決まりの表'!$B$7,IF($C305&lt;=F$4,'決まりの表'!$B$5,'決まりの表'!$B$6))))</f>
        <v/>
      </c>
      <c r="G305" s="27">
        <f>IF(G$2="",0,IF(($C305&lt;G$3)+($C305&gt;G$5),0,IF(1+($D$2&lt;&gt;"")*($C305&lt;=$D$6)+($E$2&lt;&gt;"")*($C305&lt;=$E$6)+($F$2&lt;&gt;"")*($C305&lt;=$F$6)&gt;=3,'決まりの表'!$B$7,IF($C305&lt;=G$4,'決まりの表'!$B$5,'決まりの表'!$B$6))))</f>
        <v/>
      </c>
      <c r="H305" s="26">
        <f>SUM(D305:G305)</f>
        <v/>
      </c>
      <c r="I305" s="27">
        <f>IF(COUNTIFS('決まりの表'!$B$12:$B$17,MONTH(A305))&gt;0,H303+H304,0)</f>
        <v/>
      </c>
    </row>
    <row r="306">
      <c r="A306" s="23">
        <f>EOMONTH(A305,0)+1</f>
        <v/>
      </c>
      <c r="B306" s="12">
        <f>YEAR(A306)</f>
        <v/>
      </c>
      <c r="C306" s="12">
        <f>YEAR(A306)*12+MONTH(A306)</f>
        <v/>
      </c>
      <c r="D306" s="27">
        <f>IF(D$2="",0,IF(($C306&lt;D$3)+($C306&gt;D$5),0,IF($C306&lt;=D$4,'決まりの表'!$B$5,'決まりの表'!$B$6)))</f>
        <v/>
      </c>
      <c r="E306" s="27">
        <f>IF(E$2="",0,IF(($C306&lt;E$3)+($C306&gt;E$5),0,IF(1+($D$2&lt;&gt;"")*($C306&lt;=$D$6)&gt;=3,'決まりの表'!$B$7,IF($C306&lt;=E$4,'決まりの表'!$B$5,'決まりの表'!$B$6))))</f>
        <v/>
      </c>
      <c r="F306" s="27">
        <f>IF(F$2="",0,IF(($C306&lt;F$3)+($C306&gt;F$5),0,IF(1+($D$2&lt;&gt;"")*($C306&lt;=$D$6)+($E$2&lt;&gt;"")*($C306&lt;=$E$6)&gt;=3,'決まりの表'!$B$7,IF($C306&lt;=F$4,'決まりの表'!$B$5,'決まりの表'!$B$6))))</f>
        <v/>
      </c>
      <c r="G306" s="27">
        <f>IF(G$2="",0,IF(($C306&lt;G$3)+($C306&gt;G$5),0,IF(1+($D$2&lt;&gt;"")*($C306&lt;=$D$6)+($E$2&lt;&gt;"")*($C306&lt;=$E$6)+($F$2&lt;&gt;"")*($C306&lt;=$F$6)&gt;=3,'決まりの表'!$B$7,IF($C306&lt;=G$4,'決まりの表'!$B$5,'決まりの表'!$B$6))))</f>
        <v/>
      </c>
      <c r="H306" s="26">
        <f>SUM(D306:G306)</f>
        <v/>
      </c>
      <c r="I306" s="27">
        <f>IF(COUNTIFS('決まりの表'!$B$12:$B$17,MONTH(A306))&gt;0,H304+H305,0)</f>
        <v/>
      </c>
    </row>
    <row r="307">
      <c r="A307" s="23">
        <f>EOMONTH(A306,0)+1</f>
        <v/>
      </c>
      <c r="B307" s="12">
        <f>YEAR(A307)</f>
        <v/>
      </c>
      <c r="C307" s="12">
        <f>YEAR(A307)*12+MONTH(A307)</f>
        <v/>
      </c>
      <c r="D307" s="27">
        <f>IF(D$2="",0,IF(($C307&lt;D$3)+($C307&gt;D$5),0,IF($C307&lt;=D$4,'決まりの表'!$B$5,'決まりの表'!$B$6)))</f>
        <v/>
      </c>
      <c r="E307" s="27">
        <f>IF(E$2="",0,IF(($C307&lt;E$3)+($C307&gt;E$5),0,IF(1+($D$2&lt;&gt;"")*($C307&lt;=$D$6)&gt;=3,'決まりの表'!$B$7,IF($C307&lt;=E$4,'決まりの表'!$B$5,'決まりの表'!$B$6))))</f>
        <v/>
      </c>
      <c r="F307" s="27">
        <f>IF(F$2="",0,IF(($C307&lt;F$3)+($C307&gt;F$5),0,IF(1+($D$2&lt;&gt;"")*($C307&lt;=$D$6)+($E$2&lt;&gt;"")*($C307&lt;=$E$6)&gt;=3,'決まりの表'!$B$7,IF($C307&lt;=F$4,'決まりの表'!$B$5,'決まりの表'!$B$6))))</f>
        <v/>
      </c>
      <c r="G307" s="27">
        <f>IF(G$2="",0,IF(($C307&lt;G$3)+($C307&gt;G$5),0,IF(1+($D$2&lt;&gt;"")*($C307&lt;=$D$6)+($E$2&lt;&gt;"")*($C307&lt;=$E$6)+($F$2&lt;&gt;"")*($C307&lt;=$F$6)&gt;=3,'決まりの表'!$B$7,IF($C307&lt;=G$4,'決まりの表'!$B$5,'決まりの表'!$B$6))))</f>
        <v/>
      </c>
      <c r="H307" s="26">
        <f>SUM(D307:G307)</f>
        <v/>
      </c>
      <c r="I307" s="27">
        <f>IF(COUNTIFS('決まりの表'!$B$12:$B$17,MONTH(A307))&gt;0,H305+H306,0)</f>
        <v/>
      </c>
    </row>
    <row r="308">
      <c r="A308" s="23">
        <f>EOMONTH(A307,0)+1</f>
        <v/>
      </c>
      <c r="B308" s="12">
        <f>YEAR(A308)</f>
        <v/>
      </c>
      <c r="C308" s="12">
        <f>YEAR(A308)*12+MONTH(A308)</f>
        <v/>
      </c>
      <c r="D308" s="27">
        <f>IF(D$2="",0,IF(($C308&lt;D$3)+($C308&gt;D$5),0,IF($C308&lt;=D$4,'決まりの表'!$B$5,'決まりの表'!$B$6)))</f>
        <v/>
      </c>
      <c r="E308" s="27">
        <f>IF(E$2="",0,IF(($C308&lt;E$3)+($C308&gt;E$5),0,IF(1+($D$2&lt;&gt;"")*($C308&lt;=$D$6)&gt;=3,'決まりの表'!$B$7,IF($C308&lt;=E$4,'決まりの表'!$B$5,'決まりの表'!$B$6))))</f>
        <v/>
      </c>
      <c r="F308" s="27">
        <f>IF(F$2="",0,IF(($C308&lt;F$3)+($C308&gt;F$5),0,IF(1+($D$2&lt;&gt;"")*($C308&lt;=$D$6)+($E$2&lt;&gt;"")*($C308&lt;=$E$6)&gt;=3,'決まりの表'!$B$7,IF($C308&lt;=F$4,'決まりの表'!$B$5,'決まりの表'!$B$6))))</f>
        <v/>
      </c>
      <c r="G308" s="27">
        <f>IF(G$2="",0,IF(($C308&lt;G$3)+($C308&gt;G$5),0,IF(1+($D$2&lt;&gt;"")*($C308&lt;=$D$6)+($E$2&lt;&gt;"")*($C308&lt;=$E$6)+($F$2&lt;&gt;"")*($C308&lt;=$F$6)&gt;=3,'決まりの表'!$B$7,IF($C308&lt;=G$4,'決まりの表'!$B$5,'決まりの表'!$B$6))))</f>
        <v/>
      </c>
      <c r="H308" s="26">
        <f>SUM(D308:G308)</f>
        <v/>
      </c>
      <c r="I308" s="27">
        <f>IF(COUNTIFS('決まりの表'!$B$12:$B$17,MONTH(A308))&gt;0,H306+H307,0)</f>
        <v/>
      </c>
    </row>
    <row r="309">
      <c r="A309" s="23">
        <f>EOMONTH(A308,0)+1</f>
        <v/>
      </c>
      <c r="B309" s="12">
        <f>YEAR(A309)</f>
        <v/>
      </c>
      <c r="C309" s="12">
        <f>YEAR(A309)*12+MONTH(A309)</f>
        <v/>
      </c>
      <c r="D309" s="27">
        <f>IF(D$2="",0,IF(($C309&lt;D$3)+($C309&gt;D$5),0,IF($C309&lt;=D$4,'決まりの表'!$B$5,'決まりの表'!$B$6)))</f>
        <v/>
      </c>
      <c r="E309" s="27">
        <f>IF(E$2="",0,IF(($C309&lt;E$3)+($C309&gt;E$5),0,IF(1+($D$2&lt;&gt;"")*($C309&lt;=$D$6)&gt;=3,'決まりの表'!$B$7,IF($C309&lt;=E$4,'決まりの表'!$B$5,'決まりの表'!$B$6))))</f>
        <v/>
      </c>
      <c r="F309" s="27">
        <f>IF(F$2="",0,IF(($C309&lt;F$3)+($C309&gt;F$5),0,IF(1+($D$2&lt;&gt;"")*($C309&lt;=$D$6)+($E$2&lt;&gt;"")*($C309&lt;=$E$6)&gt;=3,'決まりの表'!$B$7,IF($C309&lt;=F$4,'決まりの表'!$B$5,'決まりの表'!$B$6))))</f>
        <v/>
      </c>
      <c r="G309" s="27">
        <f>IF(G$2="",0,IF(($C309&lt;G$3)+($C309&gt;G$5),0,IF(1+($D$2&lt;&gt;"")*($C309&lt;=$D$6)+($E$2&lt;&gt;"")*($C309&lt;=$E$6)+($F$2&lt;&gt;"")*($C309&lt;=$F$6)&gt;=3,'決まりの表'!$B$7,IF($C309&lt;=G$4,'決まりの表'!$B$5,'決まりの表'!$B$6))))</f>
        <v/>
      </c>
      <c r="H309" s="26">
        <f>SUM(D309:G309)</f>
        <v/>
      </c>
      <c r="I309" s="27">
        <f>IF(COUNTIFS('決まりの表'!$B$12:$B$17,MONTH(A309))&gt;0,H307+H308,0)</f>
        <v/>
      </c>
    </row>
    <row r="310">
      <c r="A310" s="23">
        <f>EOMONTH(A309,0)+1</f>
        <v/>
      </c>
      <c r="B310" s="12">
        <f>YEAR(A310)</f>
        <v/>
      </c>
      <c r="C310" s="12">
        <f>YEAR(A310)*12+MONTH(A310)</f>
        <v/>
      </c>
      <c r="D310" s="27">
        <f>IF(D$2="",0,IF(($C310&lt;D$3)+($C310&gt;D$5),0,IF($C310&lt;=D$4,'決まりの表'!$B$5,'決まりの表'!$B$6)))</f>
        <v/>
      </c>
      <c r="E310" s="27">
        <f>IF(E$2="",0,IF(($C310&lt;E$3)+($C310&gt;E$5),0,IF(1+($D$2&lt;&gt;"")*($C310&lt;=$D$6)&gt;=3,'決まりの表'!$B$7,IF($C310&lt;=E$4,'決まりの表'!$B$5,'決まりの表'!$B$6))))</f>
        <v/>
      </c>
      <c r="F310" s="27">
        <f>IF(F$2="",0,IF(($C310&lt;F$3)+($C310&gt;F$5),0,IF(1+($D$2&lt;&gt;"")*($C310&lt;=$D$6)+($E$2&lt;&gt;"")*($C310&lt;=$E$6)&gt;=3,'決まりの表'!$B$7,IF($C310&lt;=F$4,'決まりの表'!$B$5,'決まりの表'!$B$6))))</f>
        <v/>
      </c>
      <c r="G310" s="27">
        <f>IF(G$2="",0,IF(($C310&lt;G$3)+($C310&gt;G$5),0,IF(1+($D$2&lt;&gt;"")*($C310&lt;=$D$6)+($E$2&lt;&gt;"")*($C310&lt;=$E$6)+($F$2&lt;&gt;"")*($C310&lt;=$F$6)&gt;=3,'決まりの表'!$B$7,IF($C310&lt;=G$4,'決まりの表'!$B$5,'決まりの表'!$B$6))))</f>
        <v/>
      </c>
      <c r="H310" s="26">
        <f>SUM(D310:G310)</f>
        <v/>
      </c>
      <c r="I310" s="27">
        <f>IF(COUNTIFS('決まりの表'!$B$12:$B$17,MONTH(A310))&gt;0,H308+H309,0)</f>
        <v/>
      </c>
    </row>
    <row r="311">
      <c r="A311" s="23">
        <f>EOMONTH(A310,0)+1</f>
        <v/>
      </c>
      <c r="B311" s="12">
        <f>YEAR(A311)</f>
        <v/>
      </c>
      <c r="C311" s="12">
        <f>YEAR(A311)*12+MONTH(A311)</f>
        <v/>
      </c>
      <c r="D311" s="27">
        <f>IF(D$2="",0,IF(($C311&lt;D$3)+($C311&gt;D$5),0,IF($C311&lt;=D$4,'決まりの表'!$B$5,'決まりの表'!$B$6)))</f>
        <v/>
      </c>
      <c r="E311" s="27">
        <f>IF(E$2="",0,IF(($C311&lt;E$3)+($C311&gt;E$5),0,IF(1+($D$2&lt;&gt;"")*($C311&lt;=$D$6)&gt;=3,'決まりの表'!$B$7,IF($C311&lt;=E$4,'決まりの表'!$B$5,'決まりの表'!$B$6))))</f>
        <v/>
      </c>
      <c r="F311" s="27">
        <f>IF(F$2="",0,IF(($C311&lt;F$3)+($C311&gt;F$5),0,IF(1+($D$2&lt;&gt;"")*($C311&lt;=$D$6)+($E$2&lt;&gt;"")*($C311&lt;=$E$6)&gt;=3,'決まりの表'!$B$7,IF($C311&lt;=F$4,'決まりの表'!$B$5,'決まりの表'!$B$6))))</f>
        <v/>
      </c>
      <c r="G311" s="27">
        <f>IF(G$2="",0,IF(($C311&lt;G$3)+($C311&gt;G$5),0,IF(1+($D$2&lt;&gt;"")*($C311&lt;=$D$6)+($E$2&lt;&gt;"")*($C311&lt;=$E$6)+($F$2&lt;&gt;"")*($C311&lt;=$F$6)&gt;=3,'決まりの表'!$B$7,IF($C311&lt;=G$4,'決まりの表'!$B$5,'決まりの表'!$B$6))))</f>
        <v/>
      </c>
      <c r="H311" s="26">
        <f>SUM(D311:G311)</f>
        <v/>
      </c>
      <c r="I311" s="27">
        <f>IF(COUNTIFS('決まりの表'!$B$12:$B$17,MONTH(A311))&gt;0,H309+H310,0)</f>
        <v/>
      </c>
    </row>
    <row r="312">
      <c r="A312" s="23">
        <f>EOMONTH(A311,0)+1</f>
        <v/>
      </c>
      <c r="B312" s="12">
        <f>YEAR(A312)</f>
        <v/>
      </c>
      <c r="C312" s="12">
        <f>YEAR(A312)*12+MONTH(A312)</f>
        <v/>
      </c>
      <c r="D312" s="27">
        <f>IF(D$2="",0,IF(($C312&lt;D$3)+($C312&gt;D$5),0,IF($C312&lt;=D$4,'決まりの表'!$B$5,'決まりの表'!$B$6)))</f>
        <v/>
      </c>
      <c r="E312" s="27">
        <f>IF(E$2="",0,IF(($C312&lt;E$3)+($C312&gt;E$5),0,IF(1+($D$2&lt;&gt;"")*($C312&lt;=$D$6)&gt;=3,'決まりの表'!$B$7,IF($C312&lt;=E$4,'決まりの表'!$B$5,'決まりの表'!$B$6))))</f>
        <v/>
      </c>
      <c r="F312" s="27">
        <f>IF(F$2="",0,IF(($C312&lt;F$3)+($C312&gt;F$5),0,IF(1+($D$2&lt;&gt;"")*($C312&lt;=$D$6)+($E$2&lt;&gt;"")*($C312&lt;=$E$6)&gt;=3,'決まりの表'!$B$7,IF($C312&lt;=F$4,'決まりの表'!$B$5,'決まりの表'!$B$6))))</f>
        <v/>
      </c>
      <c r="G312" s="27">
        <f>IF(G$2="",0,IF(($C312&lt;G$3)+($C312&gt;G$5),0,IF(1+($D$2&lt;&gt;"")*($C312&lt;=$D$6)+($E$2&lt;&gt;"")*($C312&lt;=$E$6)+($F$2&lt;&gt;"")*($C312&lt;=$F$6)&gt;=3,'決まりの表'!$B$7,IF($C312&lt;=G$4,'決まりの表'!$B$5,'決まりの表'!$B$6))))</f>
        <v/>
      </c>
      <c r="H312" s="26">
        <f>SUM(D312:G312)</f>
        <v/>
      </c>
      <c r="I312" s="27">
        <f>IF(COUNTIFS('決まりの表'!$B$12:$B$17,MONTH(A312))&gt;0,H310+H311,0)</f>
        <v/>
      </c>
    </row>
    <row r="313">
      <c r="A313" s="23">
        <f>EOMONTH(A312,0)+1</f>
        <v/>
      </c>
      <c r="B313" s="12">
        <f>YEAR(A313)</f>
        <v/>
      </c>
      <c r="C313" s="12">
        <f>YEAR(A313)*12+MONTH(A313)</f>
        <v/>
      </c>
      <c r="D313" s="27">
        <f>IF(D$2="",0,IF(($C313&lt;D$3)+($C313&gt;D$5),0,IF($C313&lt;=D$4,'決まりの表'!$B$5,'決まりの表'!$B$6)))</f>
        <v/>
      </c>
      <c r="E313" s="27">
        <f>IF(E$2="",0,IF(($C313&lt;E$3)+($C313&gt;E$5),0,IF(1+($D$2&lt;&gt;"")*($C313&lt;=$D$6)&gt;=3,'決まりの表'!$B$7,IF($C313&lt;=E$4,'決まりの表'!$B$5,'決まりの表'!$B$6))))</f>
        <v/>
      </c>
      <c r="F313" s="27">
        <f>IF(F$2="",0,IF(($C313&lt;F$3)+($C313&gt;F$5),0,IF(1+($D$2&lt;&gt;"")*($C313&lt;=$D$6)+($E$2&lt;&gt;"")*($C313&lt;=$E$6)&gt;=3,'決まりの表'!$B$7,IF($C313&lt;=F$4,'決まりの表'!$B$5,'決まりの表'!$B$6))))</f>
        <v/>
      </c>
      <c r="G313" s="27">
        <f>IF(G$2="",0,IF(($C313&lt;G$3)+($C313&gt;G$5),0,IF(1+($D$2&lt;&gt;"")*($C313&lt;=$D$6)+($E$2&lt;&gt;"")*($C313&lt;=$E$6)+($F$2&lt;&gt;"")*($C313&lt;=$F$6)&gt;=3,'決まりの表'!$B$7,IF($C313&lt;=G$4,'決まりの表'!$B$5,'決まりの表'!$B$6))))</f>
        <v/>
      </c>
      <c r="H313" s="26">
        <f>SUM(D313:G313)</f>
        <v/>
      </c>
      <c r="I313" s="27">
        <f>IF(COUNTIFS('決まりの表'!$B$12:$B$17,MONTH(A313))&gt;0,H311+H312,0)</f>
        <v/>
      </c>
    </row>
    <row r="314">
      <c r="A314" s="23">
        <f>EOMONTH(A313,0)+1</f>
        <v/>
      </c>
      <c r="B314" s="12">
        <f>YEAR(A314)</f>
        <v/>
      </c>
      <c r="C314" s="12">
        <f>YEAR(A314)*12+MONTH(A314)</f>
        <v/>
      </c>
      <c r="D314" s="27">
        <f>IF(D$2="",0,IF(($C314&lt;D$3)+($C314&gt;D$5),0,IF($C314&lt;=D$4,'決まりの表'!$B$5,'決まりの表'!$B$6)))</f>
        <v/>
      </c>
      <c r="E314" s="27">
        <f>IF(E$2="",0,IF(($C314&lt;E$3)+($C314&gt;E$5),0,IF(1+($D$2&lt;&gt;"")*($C314&lt;=$D$6)&gt;=3,'決まりの表'!$B$7,IF($C314&lt;=E$4,'決まりの表'!$B$5,'決まりの表'!$B$6))))</f>
        <v/>
      </c>
      <c r="F314" s="27">
        <f>IF(F$2="",0,IF(($C314&lt;F$3)+($C314&gt;F$5),0,IF(1+($D$2&lt;&gt;"")*($C314&lt;=$D$6)+($E$2&lt;&gt;"")*($C314&lt;=$E$6)&gt;=3,'決まりの表'!$B$7,IF($C314&lt;=F$4,'決まりの表'!$B$5,'決まりの表'!$B$6))))</f>
        <v/>
      </c>
      <c r="G314" s="27">
        <f>IF(G$2="",0,IF(($C314&lt;G$3)+($C314&gt;G$5),0,IF(1+($D$2&lt;&gt;"")*($C314&lt;=$D$6)+($E$2&lt;&gt;"")*($C314&lt;=$E$6)+($F$2&lt;&gt;"")*($C314&lt;=$F$6)&gt;=3,'決まりの表'!$B$7,IF($C314&lt;=G$4,'決まりの表'!$B$5,'決まりの表'!$B$6))))</f>
        <v/>
      </c>
      <c r="H314" s="26">
        <f>SUM(D314:G314)</f>
        <v/>
      </c>
      <c r="I314" s="27">
        <f>IF(COUNTIFS('決まりの表'!$B$12:$B$17,MONTH(A314))&gt;0,H312+H313,0)</f>
        <v/>
      </c>
    </row>
    <row r="315">
      <c r="A315" s="23">
        <f>EOMONTH(A314,0)+1</f>
        <v/>
      </c>
      <c r="B315" s="12">
        <f>YEAR(A315)</f>
        <v/>
      </c>
      <c r="C315" s="12">
        <f>YEAR(A315)*12+MONTH(A315)</f>
        <v/>
      </c>
      <c r="D315" s="27">
        <f>IF(D$2="",0,IF(($C315&lt;D$3)+($C315&gt;D$5),0,IF($C315&lt;=D$4,'決まりの表'!$B$5,'決まりの表'!$B$6)))</f>
        <v/>
      </c>
      <c r="E315" s="27">
        <f>IF(E$2="",0,IF(($C315&lt;E$3)+($C315&gt;E$5),0,IF(1+($D$2&lt;&gt;"")*($C315&lt;=$D$6)&gt;=3,'決まりの表'!$B$7,IF($C315&lt;=E$4,'決まりの表'!$B$5,'決まりの表'!$B$6))))</f>
        <v/>
      </c>
      <c r="F315" s="27">
        <f>IF(F$2="",0,IF(($C315&lt;F$3)+($C315&gt;F$5),0,IF(1+($D$2&lt;&gt;"")*($C315&lt;=$D$6)+($E$2&lt;&gt;"")*($C315&lt;=$E$6)&gt;=3,'決まりの表'!$B$7,IF($C315&lt;=F$4,'決まりの表'!$B$5,'決まりの表'!$B$6))))</f>
        <v/>
      </c>
      <c r="G315" s="27">
        <f>IF(G$2="",0,IF(($C315&lt;G$3)+($C315&gt;G$5),0,IF(1+($D$2&lt;&gt;"")*($C315&lt;=$D$6)+($E$2&lt;&gt;"")*($C315&lt;=$E$6)+($F$2&lt;&gt;"")*($C315&lt;=$F$6)&gt;=3,'決まりの表'!$B$7,IF($C315&lt;=G$4,'決まりの表'!$B$5,'決まりの表'!$B$6))))</f>
        <v/>
      </c>
      <c r="H315" s="26">
        <f>SUM(D315:G315)</f>
        <v/>
      </c>
      <c r="I315" s="27">
        <f>IF(COUNTIFS('決まりの表'!$B$12:$B$17,MONTH(A315))&gt;0,H313+H314,0)</f>
        <v/>
      </c>
    </row>
    <row r="316">
      <c r="A316" s="23">
        <f>EOMONTH(A315,0)+1</f>
        <v/>
      </c>
      <c r="B316" s="12">
        <f>YEAR(A316)</f>
        <v/>
      </c>
      <c r="C316" s="12">
        <f>YEAR(A316)*12+MONTH(A316)</f>
        <v/>
      </c>
      <c r="D316" s="27">
        <f>IF(D$2="",0,IF(($C316&lt;D$3)+($C316&gt;D$5),0,IF($C316&lt;=D$4,'決まりの表'!$B$5,'決まりの表'!$B$6)))</f>
        <v/>
      </c>
      <c r="E316" s="27">
        <f>IF(E$2="",0,IF(($C316&lt;E$3)+($C316&gt;E$5),0,IF(1+($D$2&lt;&gt;"")*($C316&lt;=$D$6)&gt;=3,'決まりの表'!$B$7,IF($C316&lt;=E$4,'決まりの表'!$B$5,'決まりの表'!$B$6))))</f>
        <v/>
      </c>
      <c r="F316" s="27">
        <f>IF(F$2="",0,IF(($C316&lt;F$3)+($C316&gt;F$5),0,IF(1+($D$2&lt;&gt;"")*($C316&lt;=$D$6)+($E$2&lt;&gt;"")*($C316&lt;=$E$6)&gt;=3,'決まりの表'!$B$7,IF($C316&lt;=F$4,'決まりの表'!$B$5,'決まりの表'!$B$6))))</f>
        <v/>
      </c>
      <c r="G316" s="27">
        <f>IF(G$2="",0,IF(($C316&lt;G$3)+($C316&gt;G$5),0,IF(1+($D$2&lt;&gt;"")*($C316&lt;=$D$6)+($E$2&lt;&gt;"")*($C316&lt;=$E$6)+($F$2&lt;&gt;"")*($C316&lt;=$F$6)&gt;=3,'決まりの表'!$B$7,IF($C316&lt;=G$4,'決まりの表'!$B$5,'決まりの表'!$B$6))))</f>
        <v/>
      </c>
      <c r="H316" s="26">
        <f>SUM(D316:G316)</f>
        <v/>
      </c>
      <c r="I316" s="27">
        <f>IF(COUNTIFS('決まりの表'!$B$12:$B$17,MONTH(A316))&gt;0,H314+H315,0)</f>
        <v/>
      </c>
    </row>
    <row r="317">
      <c r="A317" s="23">
        <f>EOMONTH(A316,0)+1</f>
        <v/>
      </c>
      <c r="B317" s="12">
        <f>YEAR(A317)</f>
        <v/>
      </c>
      <c r="C317" s="12">
        <f>YEAR(A317)*12+MONTH(A317)</f>
        <v/>
      </c>
      <c r="D317" s="27">
        <f>IF(D$2="",0,IF(($C317&lt;D$3)+($C317&gt;D$5),0,IF($C317&lt;=D$4,'決まりの表'!$B$5,'決まりの表'!$B$6)))</f>
        <v/>
      </c>
      <c r="E317" s="27">
        <f>IF(E$2="",0,IF(($C317&lt;E$3)+($C317&gt;E$5),0,IF(1+($D$2&lt;&gt;"")*($C317&lt;=$D$6)&gt;=3,'決まりの表'!$B$7,IF($C317&lt;=E$4,'決まりの表'!$B$5,'決まりの表'!$B$6))))</f>
        <v/>
      </c>
      <c r="F317" s="27">
        <f>IF(F$2="",0,IF(($C317&lt;F$3)+($C317&gt;F$5),0,IF(1+($D$2&lt;&gt;"")*($C317&lt;=$D$6)+($E$2&lt;&gt;"")*($C317&lt;=$E$6)&gt;=3,'決まりの表'!$B$7,IF($C317&lt;=F$4,'決まりの表'!$B$5,'決まりの表'!$B$6))))</f>
        <v/>
      </c>
      <c r="G317" s="27">
        <f>IF(G$2="",0,IF(($C317&lt;G$3)+($C317&gt;G$5),0,IF(1+($D$2&lt;&gt;"")*($C317&lt;=$D$6)+($E$2&lt;&gt;"")*($C317&lt;=$E$6)+($F$2&lt;&gt;"")*($C317&lt;=$F$6)&gt;=3,'決まりの表'!$B$7,IF($C317&lt;=G$4,'決まりの表'!$B$5,'決まりの表'!$B$6))))</f>
        <v/>
      </c>
      <c r="H317" s="26">
        <f>SUM(D317:G317)</f>
        <v/>
      </c>
      <c r="I317" s="27">
        <f>IF(COUNTIFS('決まりの表'!$B$12:$B$17,MONTH(A317))&gt;0,H315+H316,0)</f>
        <v/>
      </c>
    </row>
    <row r="318">
      <c r="A318" s="23">
        <f>EOMONTH(A317,0)+1</f>
        <v/>
      </c>
      <c r="B318" s="12">
        <f>YEAR(A318)</f>
        <v/>
      </c>
      <c r="C318" s="12">
        <f>YEAR(A318)*12+MONTH(A318)</f>
        <v/>
      </c>
      <c r="D318" s="27">
        <f>IF(D$2="",0,IF(($C318&lt;D$3)+($C318&gt;D$5),0,IF($C318&lt;=D$4,'決まりの表'!$B$5,'決まりの表'!$B$6)))</f>
        <v/>
      </c>
      <c r="E318" s="27">
        <f>IF(E$2="",0,IF(($C318&lt;E$3)+($C318&gt;E$5),0,IF(1+($D$2&lt;&gt;"")*($C318&lt;=$D$6)&gt;=3,'決まりの表'!$B$7,IF($C318&lt;=E$4,'決まりの表'!$B$5,'決まりの表'!$B$6))))</f>
        <v/>
      </c>
      <c r="F318" s="27">
        <f>IF(F$2="",0,IF(($C318&lt;F$3)+($C318&gt;F$5),0,IF(1+($D$2&lt;&gt;"")*($C318&lt;=$D$6)+($E$2&lt;&gt;"")*($C318&lt;=$E$6)&gt;=3,'決まりの表'!$B$7,IF($C318&lt;=F$4,'決まりの表'!$B$5,'決まりの表'!$B$6))))</f>
        <v/>
      </c>
      <c r="G318" s="27">
        <f>IF(G$2="",0,IF(($C318&lt;G$3)+($C318&gt;G$5),0,IF(1+($D$2&lt;&gt;"")*($C318&lt;=$D$6)+($E$2&lt;&gt;"")*($C318&lt;=$E$6)+($F$2&lt;&gt;"")*($C318&lt;=$F$6)&gt;=3,'決まりの表'!$B$7,IF($C318&lt;=G$4,'決まりの表'!$B$5,'決まりの表'!$B$6))))</f>
        <v/>
      </c>
      <c r="H318" s="26">
        <f>SUM(D318:G318)</f>
        <v/>
      </c>
      <c r="I318" s="27">
        <f>IF(COUNTIFS('決まりの表'!$B$12:$B$17,MONTH(A318))&gt;0,H316+H317,0)</f>
        <v/>
      </c>
    </row>
    <row r="319">
      <c r="A319" s="23">
        <f>EOMONTH(A318,0)+1</f>
        <v/>
      </c>
      <c r="B319" s="12">
        <f>YEAR(A319)</f>
        <v/>
      </c>
      <c r="C319" s="12">
        <f>YEAR(A319)*12+MONTH(A319)</f>
        <v/>
      </c>
      <c r="D319" s="27">
        <f>IF(D$2="",0,IF(($C319&lt;D$3)+($C319&gt;D$5),0,IF($C319&lt;=D$4,'決まりの表'!$B$5,'決まりの表'!$B$6)))</f>
        <v/>
      </c>
      <c r="E319" s="27">
        <f>IF(E$2="",0,IF(($C319&lt;E$3)+($C319&gt;E$5),0,IF(1+($D$2&lt;&gt;"")*($C319&lt;=$D$6)&gt;=3,'決まりの表'!$B$7,IF($C319&lt;=E$4,'決まりの表'!$B$5,'決まりの表'!$B$6))))</f>
        <v/>
      </c>
      <c r="F319" s="27">
        <f>IF(F$2="",0,IF(($C319&lt;F$3)+($C319&gt;F$5),0,IF(1+($D$2&lt;&gt;"")*($C319&lt;=$D$6)+($E$2&lt;&gt;"")*($C319&lt;=$E$6)&gt;=3,'決まりの表'!$B$7,IF($C319&lt;=F$4,'決まりの表'!$B$5,'決まりの表'!$B$6))))</f>
        <v/>
      </c>
      <c r="G319" s="27">
        <f>IF(G$2="",0,IF(($C319&lt;G$3)+($C319&gt;G$5),0,IF(1+($D$2&lt;&gt;"")*($C319&lt;=$D$6)+($E$2&lt;&gt;"")*($C319&lt;=$E$6)+($F$2&lt;&gt;"")*($C319&lt;=$F$6)&gt;=3,'決まりの表'!$B$7,IF($C319&lt;=G$4,'決まりの表'!$B$5,'決まりの表'!$B$6))))</f>
        <v/>
      </c>
      <c r="H319" s="26">
        <f>SUM(D319:G319)</f>
        <v/>
      </c>
      <c r="I319" s="27">
        <f>IF(COUNTIFS('決まりの表'!$B$12:$B$17,MONTH(A319))&gt;0,H317+H318,0)</f>
        <v/>
      </c>
    </row>
    <row r="320">
      <c r="A320" s="23">
        <f>EOMONTH(A319,0)+1</f>
        <v/>
      </c>
      <c r="B320" s="12">
        <f>YEAR(A320)</f>
        <v/>
      </c>
      <c r="C320" s="12">
        <f>YEAR(A320)*12+MONTH(A320)</f>
        <v/>
      </c>
      <c r="D320" s="27">
        <f>IF(D$2="",0,IF(($C320&lt;D$3)+($C320&gt;D$5),0,IF($C320&lt;=D$4,'決まりの表'!$B$5,'決まりの表'!$B$6)))</f>
        <v/>
      </c>
      <c r="E320" s="27">
        <f>IF(E$2="",0,IF(($C320&lt;E$3)+($C320&gt;E$5),0,IF(1+($D$2&lt;&gt;"")*($C320&lt;=$D$6)&gt;=3,'決まりの表'!$B$7,IF($C320&lt;=E$4,'決まりの表'!$B$5,'決まりの表'!$B$6))))</f>
        <v/>
      </c>
      <c r="F320" s="27">
        <f>IF(F$2="",0,IF(($C320&lt;F$3)+($C320&gt;F$5),0,IF(1+($D$2&lt;&gt;"")*($C320&lt;=$D$6)+($E$2&lt;&gt;"")*($C320&lt;=$E$6)&gt;=3,'決まりの表'!$B$7,IF($C320&lt;=F$4,'決まりの表'!$B$5,'決まりの表'!$B$6))))</f>
        <v/>
      </c>
      <c r="G320" s="27">
        <f>IF(G$2="",0,IF(($C320&lt;G$3)+($C320&gt;G$5),0,IF(1+($D$2&lt;&gt;"")*($C320&lt;=$D$6)+($E$2&lt;&gt;"")*($C320&lt;=$E$6)+($F$2&lt;&gt;"")*($C320&lt;=$F$6)&gt;=3,'決まりの表'!$B$7,IF($C320&lt;=G$4,'決まりの表'!$B$5,'決まりの表'!$B$6))))</f>
        <v/>
      </c>
      <c r="H320" s="26">
        <f>SUM(D320:G320)</f>
        <v/>
      </c>
      <c r="I320" s="27">
        <f>IF(COUNTIFS('決まりの表'!$B$12:$B$17,MONTH(A320))&gt;0,H318+H319,0)</f>
        <v/>
      </c>
    </row>
    <row r="321">
      <c r="A321" s="23">
        <f>EOMONTH(A320,0)+1</f>
        <v/>
      </c>
      <c r="B321" s="12">
        <f>YEAR(A321)</f>
        <v/>
      </c>
      <c r="C321" s="12">
        <f>YEAR(A321)*12+MONTH(A321)</f>
        <v/>
      </c>
      <c r="D321" s="27">
        <f>IF(D$2="",0,IF(($C321&lt;D$3)+($C321&gt;D$5),0,IF($C321&lt;=D$4,'決まりの表'!$B$5,'決まりの表'!$B$6)))</f>
        <v/>
      </c>
      <c r="E321" s="27">
        <f>IF(E$2="",0,IF(($C321&lt;E$3)+($C321&gt;E$5),0,IF(1+($D$2&lt;&gt;"")*($C321&lt;=$D$6)&gt;=3,'決まりの表'!$B$7,IF($C321&lt;=E$4,'決まりの表'!$B$5,'決まりの表'!$B$6))))</f>
        <v/>
      </c>
      <c r="F321" s="27">
        <f>IF(F$2="",0,IF(($C321&lt;F$3)+($C321&gt;F$5),0,IF(1+($D$2&lt;&gt;"")*($C321&lt;=$D$6)+($E$2&lt;&gt;"")*($C321&lt;=$E$6)&gt;=3,'決まりの表'!$B$7,IF($C321&lt;=F$4,'決まりの表'!$B$5,'決まりの表'!$B$6))))</f>
        <v/>
      </c>
      <c r="G321" s="27">
        <f>IF(G$2="",0,IF(($C321&lt;G$3)+($C321&gt;G$5),0,IF(1+($D$2&lt;&gt;"")*($C321&lt;=$D$6)+($E$2&lt;&gt;"")*($C321&lt;=$E$6)+($F$2&lt;&gt;"")*($C321&lt;=$F$6)&gt;=3,'決まりの表'!$B$7,IF($C321&lt;=G$4,'決まりの表'!$B$5,'決まりの表'!$B$6))))</f>
        <v/>
      </c>
      <c r="H321" s="26">
        <f>SUM(D321:G321)</f>
        <v/>
      </c>
      <c r="I321" s="27">
        <f>IF(COUNTIFS('決まりの表'!$B$12:$B$17,MONTH(A321))&gt;0,H319+H320,0)</f>
        <v/>
      </c>
    </row>
    <row r="322">
      <c r="A322" s="23">
        <f>EOMONTH(A321,0)+1</f>
        <v/>
      </c>
      <c r="B322" s="12">
        <f>YEAR(A322)</f>
        <v/>
      </c>
      <c r="C322" s="12">
        <f>YEAR(A322)*12+MONTH(A322)</f>
        <v/>
      </c>
      <c r="D322" s="27">
        <f>IF(D$2="",0,IF(($C322&lt;D$3)+($C322&gt;D$5),0,IF($C322&lt;=D$4,'決まりの表'!$B$5,'決まりの表'!$B$6)))</f>
        <v/>
      </c>
      <c r="E322" s="27">
        <f>IF(E$2="",0,IF(($C322&lt;E$3)+($C322&gt;E$5),0,IF(1+($D$2&lt;&gt;"")*($C322&lt;=$D$6)&gt;=3,'決まりの表'!$B$7,IF($C322&lt;=E$4,'決まりの表'!$B$5,'決まりの表'!$B$6))))</f>
        <v/>
      </c>
      <c r="F322" s="27">
        <f>IF(F$2="",0,IF(($C322&lt;F$3)+($C322&gt;F$5),0,IF(1+($D$2&lt;&gt;"")*($C322&lt;=$D$6)+($E$2&lt;&gt;"")*($C322&lt;=$E$6)&gt;=3,'決まりの表'!$B$7,IF($C322&lt;=F$4,'決まりの表'!$B$5,'決まりの表'!$B$6))))</f>
        <v/>
      </c>
      <c r="G322" s="27">
        <f>IF(G$2="",0,IF(($C322&lt;G$3)+($C322&gt;G$5),0,IF(1+($D$2&lt;&gt;"")*($C322&lt;=$D$6)+($E$2&lt;&gt;"")*($C322&lt;=$E$6)+($F$2&lt;&gt;"")*($C322&lt;=$F$6)&gt;=3,'決まりの表'!$B$7,IF($C322&lt;=G$4,'決まりの表'!$B$5,'決まりの表'!$B$6))))</f>
        <v/>
      </c>
      <c r="H322" s="26">
        <f>SUM(D322:G322)</f>
        <v/>
      </c>
      <c r="I322" s="27">
        <f>IF(COUNTIFS('決まりの表'!$B$12:$B$17,MONTH(A322))&gt;0,H320+H321,0)</f>
        <v/>
      </c>
    </row>
    <row r="323">
      <c r="A323" s="23">
        <f>EOMONTH(A322,0)+1</f>
        <v/>
      </c>
      <c r="B323" s="12">
        <f>YEAR(A323)</f>
        <v/>
      </c>
      <c r="C323" s="12">
        <f>YEAR(A323)*12+MONTH(A323)</f>
        <v/>
      </c>
      <c r="D323" s="27">
        <f>IF(D$2="",0,IF(($C323&lt;D$3)+($C323&gt;D$5),0,IF($C323&lt;=D$4,'決まりの表'!$B$5,'決まりの表'!$B$6)))</f>
        <v/>
      </c>
      <c r="E323" s="27">
        <f>IF(E$2="",0,IF(($C323&lt;E$3)+($C323&gt;E$5),0,IF(1+($D$2&lt;&gt;"")*($C323&lt;=$D$6)&gt;=3,'決まりの表'!$B$7,IF($C323&lt;=E$4,'決まりの表'!$B$5,'決まりの表'!$B$6))))</f>
        <v/>
      </c>
      <c r="F323" s="27">
        <f>IF(F$2="",0,IF(($C323&lt;F$3)+($C323&gt;F$5),0,IF(1+($D$2&lt;&gt;"")*($C323&lt;=$D$6)+($E$2&lt;&gt;"")*($C323&lt;=$E$6)&gt;=3,'決まりの表'!$B$7,IF($C323&lt;=F$4,'決まりの表'!$B$5,'決まりの表'!$B$6))))</f>
        <v/>
      </c>
      <c r="G323" s="27">
        <f>IF(G$2="",0,IF(($C323&lt;G$3)+($C323&gt;G$5),0,IF(1+($D$2&lt;&gt;"")*($C323&lt;=$D$6)+($E$2&lt;&gt;"")*($C323&lt;=$E$6)+($F$2&lt;&gt;"")*($C323&lt;=$F$6)&gt;=3,'決まりの表'!$B$7,IF($C323&lt;=G$4,'決まりの表'!$B$5,'決まりの表'!$B$6))))</f>
        <v/>
      </c>
      <c r="H323" s="26">
        <f>SUM(D323:G323)</f>
        <v/>
      </c>
      <c r="I323" s="27">
        <f>IF(COUNTIFS('決まりの表'!$B$12:$B$17,MONTH(A323))&gt;0,H321+H322,0)</f>
        <v/>
      </c>
    </row>
    <row r="324">
      <c r="A324" s="23">
        <f>EOMONTH(A323,0)+1</f>
        <v/>
      </c>
      <c r="B324" s="12">
        <f>YEAR(A324)</f>
        <v/>
      </c>
      <c r="C324" s="12">
        <f>YEAR(A324)*12+MONTH(A324)</f>
        <v/>
      </c>
      <c r="D324" s="27">
        <f>IF(D$2="",0,IF(($C324&lt;D$3)+($C324&gt;D$5),0,IF($C324&lt;=D$4,'決まりの表'!$B$5,'決まりの表'!$B$6)))</f>
        <v/>
      </c>
      <c r="E324" s="27">
        <f>IF(E$2="",0,IF(($C324&lt;E$3)+($C324&gt;E$5),0,IF(1+($D$2&lt;&gt;"")*($C324&lt;=$D$6)&gt;=3,'決まりの表'!$B$7,IF($C324&lt;=E$4,'決まりの表'!$B$5,'決まりの表'!$B$6))))</f>
        <v/>
      </c>
      <c r="F324" s="27">
        <f>IF(F$2="",0,IF(($C324&lt;F$3)+($C324&gt;F$5),0,IF(1+($D$2&lt;&gt;"")*($C324&lt;=$D$6)+($E$2&lt;&gt;"")*($C324&lt;=$E$6)&gt;=3,'決まりの表'!$B$7,IF($C324&lt;=F$4,'決まりの表'!$B$5,'決まりの表'!$B$6))))</f>
        <v/>
      </c>
      <c r="G324" s="27">
        <f>IF(G$2="",0,IF(($C324&lt;G$3)+($C324&gt;G$5),0,IF(1+($D$2&lt;&gt;"")*($C324&lt;=$D$6)+($E$2&lt;&gt;"")*($C324&lt;=$E$6)+($F$2&lt;&gt;"")*($C324&lt;=$F$6)&gt;=3,'決まりの表'!$B$7,IF($C324&lt;=G$4,'決まりの表'!$B$5,'決まりの表'!$B$6))))</f>
        <v/>
      </c>
      <c r="H324" s="26">
        <f>SUM(D324:G324)</f>
        <v/>
      </c>
      <c r="I324" s="27">
        <f>IF(COUNTIFS('決まりの表'!$B$12:$B$17,MONTH(A324))&gt;0,H322+H323,0)</f>
        <v/>
      </c>
    </row>
    <row r="325">
      <c r="A325" s="23">
        <f>EOMONTH(A324,0)+1</f>
        <v/>
      </c>
      <c r="B325" s="12">
        <f>YEAR(A325)</f>
        <v/>
      </c>
      <c r="C325" s="12">
        <f>YEAR(A325)*12+MONTH(A325)</f>
        <v/>
      </c>
      <c r="D325" s="27">
        <f>IF(D$2="",0,IF(($C325&lt;D$3)+($C325&gt;D$5),0,IF($C325&lt;=D$4,'決まりの表'!$B$5,'決まりの表'!$B$6)))</f>
        <v/>
      </c>
      <c r="E325" s="27">
        <f>IF(E$2="",0,IF(($C325&lt;E$3)+($C325&gt;E$5),0,IF(1+($D$2&lt;&gt;"")*($C325&lt;=$D$6)&gt;=3,'決まりの表'!$B$7,IF($C325&lt;=E$4,'決まりの表'!$B$5,'決まりの表'!$B$6))))</f>
        <v/>
      </c>
      <c r="F325" s="27">
        <f>IF(F$2="",0,IF(($C325&lt;F$3)+($C325&gt;F$5),0,IF(1+($D$2&lt;&gt;"")*($C325&lt;=$D$6)+($E$2&lt;&gt;"")*($C325&lt;=$E$6)&gt;=3,'決まりの表'!$B$7,IF($C325&lt;=F$4,'決まりの表'!$B$5,'決まりの表'!$B$6))))</f>
        <v/>
      </c>
      <c r="G325" s="27">
        <f>IF(G$2="",0,IF(($C325&lt;G$3)+($C325&gt;G$5),0,IF(1+($D$2&lt;&gt;"")*($C325&lt;=$D$6)+($E$2&lt;&gt;"")*($C325&lt;=$E$6)+($F$2&lt;&gt;"")*($C325&lt;=$F$6)&gt;=3,'決まりの表'!$B$7,IF($C325&lt;=G$4,'決まりの表'!$B$5,'決まりの表'!$B$6))))</f>
        <v/>
      </c>
      <c r="H325" s="26">
        <f>SUM(D325:G325)</f>
        <v/>
      </c>
      <c r="I325" s="27">
        <f>IF(COUNTIFS('決まりの表'!$B$12:$B$17,MONTH(A325))&gt;0,H323+H324,0)</f>
        <v/>
      </c>
    </row>
    <row r="326">
      <c r="A326" s="23">
        <f>EOMONTH(A325,0)+1</f>
        <v/>
      </c>
      <c r="B326" s="12">
        <f>YEAR(A326)</f>
        <v/>
      </c>
      <c r="C326" s="12">
        <f>YEAR(A326)*12+MONTH(A326)</f>
        <v/>
      </c>
      <c r="D326" s="27">
        <f>IF(D$2="",0,IF(($C326&lt;D$3)+($C326&gt;D$5),0,IF($C326&lt;=D$4,'決まりの表'!$B$5,'決まりの表'!$B$6)))</f>
        <v/>
      </c>
      <c r="E326" s="27">
        <f>IF(E$2="",0,IF(($C326&lt;E$3)+($C326&gt;E$5),0,IF(1+($D$2&lt;&gt;"")*($C326&lt;=$D$6)&gt;=3,'決まりの表'!$B$7,IF($C326&lt;=E$4,'決まりの表'!$B$5,'決まりの表'!$B$6))))</f>
        <v/>
      </c>
      <c r="F326" s="27">
        <f>IF(F$2="",0,IF(($C326&lt;F$3)+($C326&gt;F$5),0,IF(1+($D$2&lt;&gt;"")*($C326&lt;=$D$6)+($E$2&lt;&gt;"")*($C326&lt;=$E$6)&gt;=3,'決まりの表'!$B$7,IF($C326&lt;=F$4,'決まりの表'!$B$5,'決まりの表'!$B$6))))</f>
        <v/>
      </c>
      <c r="G326" s="27">
        <f>IF(G$2="",0,IF(($C326&lt;G$3)+($C326&gt;G$5),0,IF(1+($D$2&lt;&gt;"")*($C326&lt;=$D$6)+($E$2&lt;&gt;"")*($C326&lt;=$E$6)+($F$2&lt;&gt;"")*($C326&lt;=$F$6)&gt;=3,'決まりの表'!$B$7,IF($C326&lt;=G$4,'決まりの表'!$B$5,'決まりの表'!$B$6))))</f>
        <v/>
      </c>
      <c r="H326" s="26">
        <f>SUM(D326:G326)</f>
        <v/>
      </c>
      <c r="I326" s="27">
        <f>IF(COUNTIFS('決まりの表'!$B$12:$B$17,MONTH(A326))&gt;0,H324+H325,0)</f>
        <v/>
      </c>
    </row>
    <row r="327">
      <c r="A327" s="23">
        <f>EOMONTH(A326,0)+1</f>
        <v/>
      </c>
      <c r="B327" s="12">
        <f>YEAR(A327)</f>
        <v/>
      </c>
      <c r="C327" s="12">
        <f>YEAR(A327)*12+MONTH(A327)</f>
        <v/>
      </c>
      <c r="D327" s="27">
        <f>IF(D$2="",0,IF(($C327&lt;D$3)+($C327&gt;D$5),0,IF($C327&lt;=D$4,'決まりの表'!$B$5,'決まりの表'!$B$6)))</f>
        <v/>
      </c>
      <c r="E327" s="27">
        <f>IF(E$2="",0,IF(($C327&lt;E$3)+($C327&gt;E$5),0,IF(1+($D$2&lt;&gt;"")*($C327&lt;=$D$6)&gt;=3,'決まりの表'!$B$7,IF($C327&lt;=E$4,'決まりの表'!$B$5,'決まりの表'!$B$6))))</f>
        <v/>
      </c>
      <c r="F327" s="27">
        <f>IF(F$2="",0,IF(($C327&lt;F$3)+($C327&gt;F$5),0,IF(1+($D$2&lt;&gt;"")*($C327&lt;=$D$6)+($E$2&lt;&gt;"")*($C327&lt;=$E$6)&gt;=3,'決まりの表'!$B$7,IF($C327&lt;=F$4,'決まりの表'!$B$5,'決まりの表'!$B$6))))</f>
        <v/>
      </c>
      <c r="G327" s="27">
        <f>IF(G$2="",0,IF(($C327&lt;G$3)+($C327&gt;G$5),0,IF(1+($D$2&lt;&gt;"")*($C327&lt;=$D$6)+($E$2&lt;&gt;"")*($C327&lt;=$E$6)+($F$2&lt;&gt;"")*($C327&lt;=$F$6)&gt;=3,'決まりの表'!$B$7,IF($C327&lt;=G$4,'決まりの表'!$B$5,'決まりの表'!$B$6))))</f>
        <v/>
      </c>
      <c r="H327" s="26">
        <f>SUM(D327:G327)</f>
        <v/>
      </c>
      <c r="I327" s="27">
        <f>IF(COUNTIFS('決まりの表'!$B$12:$B$17,MONTH(A327))&gt;0,H325+H326,0)</f>
        <v/>
      </c>
    </row>
    <row r="328">
      <c r="A328" s="23">
        <f>EOMONTH(A327,0)+1</f>
        <v/>
      </c>
      <c r="B328" s="12">
        <f>YEAR(A328)</f>
        <v/>
      </c>
      <c r="C328" s="12">
        <f>YEAR(A328)*12+MONTH(A328)</f>
        <v/>
      </c>
      <c r="D328" s="27">
        <f>IF(D$2="",0,IF(($C328&lt;D$3)+($C328&gt;D$5),0,IF($C328&lt;=D$4,'決まりの表'!$B$5,'決まりの表'!$B$6)))</f>
        <v/>
      </c>
      <c r="E328" s="27">
        <f>IF(E$2="",0,IF(($C328&lt;E$3)+($C328&gt;E$5),0,IF(1+($D$2&lt;&gt;"")*($C328&lt;=$D$6)&gt;=3,'決まりの表'!$B$7,IF($C328&lt;=E$4,'決まりの表'!$B$5,'決まりの表'!$B$6))))</f>
        <v/>
      </c>
      <c r="F328" s="27">
        <f>IF(F$2="",0,IF(($C328&lt;F$3)+($C328&gt;F$5),0,IF(1+($D$2&lt;&gt;"")*($C328&lt;=$D$6)+($E$2&lt;&gt;"")*($C328&lt;=$E$6)&gt;=3,'決まりの表'!$B$7,IF($C328&lt;=F$4,'決まりの表'!$B$5,'決まりの表'!$B$6))))</f>
        <v/>
      </c>
      <c r="G328" s="27">
        <f>IF(G$2="",0,IF(($C328&lt;G$3)+($C328&gt;G$5),0,IF(1+($D$2&lt;&gt;"")*($C328&lt;=$D$6)+($E$2&lt;&gt;"")*($C328&lt;=$E$6)+($F$2&lt;&gt;"")*($C328&lt;=$F$6)&gt;=3,'決まりの表'!$B$7,IF($C328&lt;=G$4,'決まりの表'!$B$5,'決まりの表'!$B$6))))</f>
        <v/>
      </c>
      <c r="H328" s="26">
        <f>SUM(D328:G328)</f>
        <v/>
      </c>
      <c r="I328" s="27">
        <f>IF(COUNTIFS('決まりの表'!$B$12:$B$17,MONTH(A328))&gt;0,H326+H327,0)</f>
        <v/>
      </c>
    </row>
    <row r="329">
      <c r="A329" s="23">
        <f>EOMONTH(A328,0)+1</f>
        <v/>
      </c>
      <c r="B329" s="12">
        <f>YEAR(A329)</f>
        <v/>
      </c>
      <c r="C329" s="12">
        <f>YEAR(A329)*12+MONTH(A329)</f>
        <v/>
      </c>
      <c r="D329" s="27">
        <f>IF(D$2="",0,IF(($C329&lt;D$3)+($C329&gt;D$5),0,IF($C329&lt;=D$4,'決まりの表'!$B$5,'決まりの表'!$B$6)))</f>
        <v/>
      </c>
      <c r="E329" s="27">
        <f>IF(E$2="",0,IF(($C329&lt;E$3)+($C329&gt;E$5),0,IF(1+($D$2&lt;&gt;"")*($C329&lt;=$D$6)&gt;=3,'決まりの表'!$B$7,IF($C329&lt;=E$4,'決まりの表'!$B$5,'決まりの表'!$B$6))))</f>
        <v/>
      </c>
      <c r="F329" s="27">
        <f>IF(F$2="",0,IF(($C329&lt;F$3)+($C329&gt;F$5),0,IF(1+($D$2&lt;&gt;"")*($C329&lt;=$D$6)+($E$2&lt;&gt;"")*($C329&lt;=$E$6)&gt;=3,'決まりの表'!$B$7,IF($C329&lt;=F$4,'決まりの表'!$B$5,'決まりの表'!$B$6))))</f>
        <v/>
      </c>
      <c r="G329" s="27">
        <f>IF(G$2="",0,IF(($C329&lt;G$3)+($C329&gt;G$5),0,IF(1+($D$2&lt;&gt;"")*($C329&lt;=$D$6)+($E$2&lt;&gt;"")*($C329&lt;=$E$6)+($F$2&lt;&gt;"")*($C329&lt;=$F$6)&gt;=3,'決まりの表'!$B$7,IF($C329&lt;=G$4,'決まりの表'!$B$5,'決まりの表'!$B$6))))</f>
        <v/>
      </c>
      <c r="H329" s="26">
        <f>SUM(D329:G329)</f>
        <v/>
      </c>
      <c r="I329" s="27">
        <f>IF(COUNTIFS('決まりの表'!$B$12:$B$17,MONTH(A329))&gt;0,H327+H328,0)</f>
        <v/>
      </c>
    </row>
    <row r="330">
      <c r="A330" s="23">
        <f>EOMONTH(A329,0)+1</f>
        <v/>
      </c>
      <c r="B330" s="12">
        <f>YEAR(A330)</f>
        <v/>
      </c>
      <c r="C330" s="12">
        <f>YEAR(A330)*12+MONTH(A330)</f>
        <v/>
      </c>
      <c r="D330" s="27">
        <f>IF(D$2="",0,IF(($C330&lt;D$3)+($C330&gt;D$5),0,IF($C330&lt;=D$4,'決まりの表'!$B$5,'決まりの表'!$B$6)))</f>
        <v/>
      </c>
      <c r="E330" s="27">
        <f>IF(E$2="",0,IF(($C330&lt;E$3)+($C330&gt;E$5),0,IF(1+($D$2&lt;&gt;"")*($C330&lt;=$D$6)&gt;=3,'決まりの表'!$B$7,IF($C330&lt;=E$4,'決まりの表'!$B$5,'決まりの表'!$B$6))))</f>
        <v/>
      </c>
      <c r="F330" s="27">
        <f>IF(F$2="",0,IF(($C330&lt;F$3)+($C330&gt;F$5),0,IF(1+($D$2&lt;&gt;"")*($C330&lt;=$D$6)+($E$2&lt;&gt;"")*($C330&lt;=$E$6)&gt;=3,'決まりの表'!$B$7,IF($C330&lt;=F$4,'決まりの表'!$B$5,'決まりの表'!$B$6))))</f>
        <v/>
      </c>
      <c r="G330" s="27">
        <f>IF(G$2="",0,IF(($C330&lt;G$3)+($C330&gt;G$5),0,IF(1+($D$2&lt;&gt;"")*($C330&lt;=$D$6)+($E$2&lt;&gt;"")*($C330&lt;=$E$6)+($F$2&lt;&gt;"")*($C330&lt;=$F$6)&gt;=3,'決まりの表'!$B$7,IF($C330&lt;=G$4,'決まりの表'!$B$5,'決まりの表'!$B$6))))</f>
        <v/>
      </c>
      <c r="H330" s="26">
        <f>SUM(D330:G330)</f>
        <v/>
      </c>
      <c r="I330" s="27">
        <f>IF(COUNTIFS('決まりの表'!$B$12:$B$17,MONTH(A330))&gt;0,H328+H329,0)</f>
        <v/>
      </c>
    </row>
    <row r="331">
      <c r="A331" s="23">
        <f>EOMONTH(A330,0)+1</f>
        <v/>
      </c>
      <c r="B331" s="12">
        <f>YEAR(A331)</f>
        <v/>
      </c>
      <c r="C331" s="12">
        <f>YEAR(A331)*12+MONTH(A331)</f>
        <v/>
      </c>
      <c r="D331" s="27">
        <f>IF(D$2="",0,IF(($C331&lt;D$3)+($C331&gt;D$5),0,IF($C331&lt;=D$4,'決まりの表'!$B$5,'決まりの表'!$B$6)))</f>
        <v/>
      </c>
      <c r="E331" s="27">
        <f>IF(E$2="",0,IF(($C331&lt;E$3)+($C331&gt;E$5),0,IF(1+($D$2&lt;&gt;"")*($C331&lt;=$D$6)&gt;=3,'決まりの表'!$B$7,IF($C331&lt;=E$4,'決まりの表'!$B$5,'決まりの表'!$B$6))))</f>
        <v/>
      </c>
      <c r="F331" s="27">
        <f>IF(F$2="",0,IF(($C331&lt;F$3)+($C331&gt;F$5),0,IF(1+($D$2&lt;&gt;"")*($C331&lt;=$D$6)+($E$2&lt;&gt;"")*($C331&lt;=$E$6)&gt;=3,'決まりの表'!$B$7,IF($C331&lt;=F$4,'決まりの表'!$B$5,'決まりの表'!$B$6))))</f>
        <v/>
      </c>
      <c r="G331" s="27">
        <f>IF(G$2="",0,IF(($C331&lt;G$3)+($C331&gt;G$5),0,IF(1+($D$2&lt;&gt;"")*($C331&lt;=$D$6)+($E$2&lt;&gt;"")*($C331&lt;=$E$6)+($F$2&lt;&gt;"")*($C331&lt;=$F$6)&gt;=3,'決まりの表'!$B$7,IF($C331&lt;=G$4,'決まりの表'!$B$5,'決まりの表'!$B$6))))</f>
        <v/>
      </c>
      <c r="H331" s="26">
        <f>SUM(D331:G331)</f>
        <v/>
      </c>
      <c r="I331" s="27">
        <f>IF(COUNTIFS('決まりの表'!$B$12:$B$17,MONTH(A331))&gt;0,H329+H330,0)</f>
        <v/>
      </c>
    </row>
    <row r="332">
      <c r="A332" s="23">
        <f>EOMONTH(A331,0)+1</f>
        <v/>
      </c>
      <c r="B332" s="12">
        <f>YEAR(A332)</f>
        <v/>
      </c>
      <c r="C332" s="12">
        <f>YEAR(A332)*12+MONTH(A332)</f>
        <v/>
      </c>
      <c r="D332" s="27">
        <f>IF(D$2="",0,IF(($C332&lt;D$3)+($C332&gt;D$5),0,IF($C332&lt;=D$4,'決まりの表'!$B$5,'決まりの表'!$B$6)))</f>
        <v/>
      </c>
      <c r="E332" s="27">
        <f>IF(E$2="",0,IF(($C332&lt;E$3)+($C332&gt;E$5),0,IF(1+($D$2&lt;&gt;"")*($C332&lt;=$D$6)&gt;=3,'決まりの表'!$B$7,IF($C332&lt;=E$4,'決まりの表'!$B$5,'決まりの表'!$B$6))))</f>
        <v/>
      </c>
      <c r="F332" s="27">
        <f>IF(F$2="",0,IF(($C332&lt;F$3)+($C332&gt;F$5),0,IF(1+($D$2&lt;&gt;"")*($C332&lt;=$D$6)+($E$2&lt;&gt;"")*($C332&lt;=$E$6)&gt;=3,'決まりの表'!$B$7,IF($C332&lt;=F$4,'決まりの表'!$B$5,'決まりの表'!$B$6))))</f>
        <v/>
      </c>
      <c r="G332" s="27">
        <f>IF(G$2="",0,IF(($C332&lt;G$3)+($C332&gt;G$5),0,IF(1+($D$2&lt;&gt;"")*($C332&lt;=$D$6)+($E$2&lt;&gt;"")*($C332&lt;=$E$6)+($F$2&lt;&gt;"")*($C332&lt;=$F$6)&gt;=3,'決まりの表'!$B$7,IF($C332&lt;=G$4,'決まりの表'!$B$5,'決まりの表'!$B$6))))</f>
        <v/>
      </c>
      <c r="H332" s="26">
        <f>SUM(D332:G332)</f>
        <v/>
      </c>
      <c r="I332" s="27">
        <f>IF(COUNTIFS('決まりの表'!$B$12:$B$17,MONTH(A332))&gt;0,H330+H331,0)</f>
        <v/>
      </c>
    </row>
    <row r="333">
      <c r="A333" s="23">
        <f>EOMONTH(A332,0)+1</f>
        <v/>
      </c>
      <c r="B333" s="12">
        <f>YEAR(A333)</f>
        <v/>
      </c>
      <c r="C333" s="12">
        <f>YEAR(A333)*12+MONTH(A333)</f>
        <v/>
      </c>
      <c r="D333" s="27">
        <f>IF(D$2="",0,IF(($C333&lt;D$3)+($C333&gt;D$5),0,IF($C333&lt;=D$4,'決まりの表'!$B$5,'決まりの表'!$B$6)))</f>
        <v/>
      </c>
      <c r="E333" s="27">
        <f>IF(E$2="",0,IF(($C333&lt;E$3)+($C333&gt;E$5),0,IF(1+($D$2&lt;&gt;"")*($C333&lt;=$D$6)&gt;=3,'決まりの表'!$B$7,IF($C333&lt;=E$4,'決まりの表'!$B$5,'決まりの表'!$B$6))))</f>
        <v/>
      </c>
      <c r="F333" s="27">
        <f>IF(F$2="",0,IF(($C333&lt;F$3)+($C333&gt;F$5),0,IF(1+($D$2&lt;&gt;"")*($C333&lt;=$D$6)+($E$2&lt;&gt;"")*($C333&lt;=$E$6)&gt;=3,'決まりの表'!$B$7,IF($C333&lt;=F$4,'決まりの表'!$B$5,'決まりの表'!$B$6))))</f>
        <v/>
      </c>
      <c r="G333" s="27">
        <f>IF(G$2="",0,IF(($C333&lt;G$3)+($C333&gt;G$5),0,IF(1+($D$2&lt;&gt;"")*($C333&lt;=$D$6)+($E$2&lt;&gt;"")*($C333&lt;=$E$6)+($F$2&lt;&gt;"")*($C333&lt;=$F$6)&gt;=3,'決まりの表'!$B$7,IF($C333&lt;=G$4,'決まりの表'!$B$5,'決まりの表'!$B$6))))</f>
        <v/>
      </c>
      <c r="H333" s="26">
        <f>SUM(D333:G333)</f>
        <v/>
      </c>
      <c r="I333" s="27">
        <f>IF(COUNTIFS('決まりの表'!$B$12:$B$17,MONTH(A333))&gt;0,H331+H332,0)</f>
        <v/>
      </c>
    </row>
    <row r="334">
      <c r="A334" s="23">
        <f>EOMONTH(A333,0)+1</f>
        <v/>
      </c>
      <c r="B334" s="12">
        <f>YEAR(A334)</f>
        <v/>
      </c>
      <c r="C334" s="12">
        <f>YEAR(A334)*12+MONTH(A334)</f>
        <v/>
      </c>
      <c r="D334" s="27">
        <f>IF(D$2="",0,IF(($C334&lt;D$3)+($C334&gt;D$5),0,IF($C334&lt;=D$4,'決まりの表'!$B$5,'決まりの表'!$B$6)))</f>
        <v/>
      </c>
      <c r="E334" s="27">
        <f>IF(E$2="",0,IF(($C334&lt;E$3)+($C334&gt;E$5),0,IF(1+($D$2&lt;&gt;"")*($C334&lt;=$D$6)&gt;=3,'決まりの表'!$B$7,IF($C334&lt;=E$4,'決まりの表'!$B$5,'決まりの表'!$B$6))))</f>
        <v/>
      </c>
      <c r="F334" s="27">
        <f>IF(F$2="",0,IF(($C334&lt;F$3)+($C334&gt;F$5),0,IF(1+($D$2&lt;&gt;"")*($C334&lt;=$D$6)+($E$2&lt;&gt;"")*($C334&lt;=$E$6)&gt;=3,'決まりの表'!$B$7,IF($C334&lt;=F$4,'決まりの表'!$B$5,'決まりの表'!$B$6))))</f>
        <v/>
      </c>
      <c r="G334" s="27">
        <f>IF(G$2="",0,IF(($C334&lt;G$3)+($C334&gt;G$5),0,IF(1+($D$2&lt;&gt;"")*($C334&lt;=$D$6)+($E$2&lt;&gt;"")*($C334&lt;=$E$6)+($F$2&lt;&gt;"")*($C334&lt;=$F$6)&gt;=3,'決まりの表'!$B$7,IF($C334&lt;=G$4,'決まりの表'!$B$5,'決まりの表'!$B$6))))</f>
        <v/>
      </c>
      <c r="H334" s="26">
        <f>SUM(D334:G334)</f>
        <v/>
      </c>
      <c r="I334" s="27">
        <f>IF(COUNTIFS('決まりの表'!$B$12:$B$17,MONTH(A334))&gt;0,H332+H333,0)</f>
        <v/>
      </c>
    </row>
    <row r="335">
      <c r="A335" s="23">
        <f>EOMONTH(A334,0)+1</f>
        <v/>
      </c>
      <c r="B335" s="12">
        <f>YEAR(A335)</f>
        <v/>
      </c>
      <c r="C335" s="12">
        <f>YEAR(A335)*12+MONTH(A335)</f>
        <v/>
      </c>
      <c r="D335" s="27">
        <f>IF(D$2="",0,IF(($C335&lt;D$3)+($C335&gt;D$5),0,IF($C335&lt;=D$4,'決まりの表'!$B$5,'決まりの表'!$B$6)))</f>
        <v/>
      </c>
      <c r="E335" s="27">
        <f>IF(E$2="",0,IF(($C335&lt;E$3)+($C335&gt;E$5),0,IF(1+($D$2&lt;&gt;"")*($C335&lt;=$D$6)&gt;=3,'決まりの表'!$B$7,IF($C335&lt;=E$4,'決まりの表'!$B$5,'決まりの表'!$B$6))))</f>
        <v/>
      </c>
      <c r="F335" s="27">
        <f>IF(F$2="",0,IF(($C335&lt;F$3)+($C335&gt;F$5),0,IF(1+($D$2&lt;&gt;"")*($C335&lt;=$D$6)+($E$2&lt;&gt;"")*($C335&lt;=$E$6)&gt;=3,'決まりの表'!$B$7,IF($C335&lt;=F$4,'決まりの表'!$B$5,'決まりの表'!$B$6))))</f>
        <v/>
      </c>
      <c r="G335" s="27">
        <f>IF(G$2="",0,IF(($C335&lt;G$3)+($C335&gt;G$5),0,IF(1+($D$2&lt;&gt;"")*($C335&lt;=$D$6)+($E$2&lt;&gt;"")*($C335&lt;=$E$6)+($F$2&lt;&gt;"")*($C335&lt;=$F$6)&gt;=3,'決まりの表'!$B$7,IF($C335&lt;=G$4,'決まりの表'!$B$5,'決まりの表'!$B$6))))</f>
        <v/>
      </c>
      <c r="H335" s="26">
        <f>SUM(D335:G335)</f>
        <v/>
      </c>
      <c r="I335" s="27">
        <f>IF(COUNTIFS('決まりの表'!$B$12:$B$17,MONTH(A335))&gt;0,H333+H334,0)</f>
        <v/>
      </c>
    </row>
    <row r="336">
      <c r="A336" s="23">
        <f>EOMONTH(A335,0)+1</f>
        <v/>
      </c>
      <c r="B336" s="12">
        <f>YEAR(A336)</f>
        <v/>
      </c>
      <c r="C336" s="12">
        <f>YEAR(A336)*12+MONTH(A336)</f>
        <v/>
      </c>
      <c r="D336" s="27">
        <f>IF(D$2="",0,IF(($C336&lt;D$3)+($C336&gt;D$5),0,IF($C336&lt;=D$4,'決まりの表'!$B$5,'決まりの表'!$B$6)))</f>
        <v/>
      </c>
      <c r="E336" s="27">
        <f>IF(E$2="",0,IF(($C336&lt;E$3)+($C336&gt;E$5),0,IF(1+($D$2&lt;&gt;"")*($C336&lt;=$D$6)&gt;=3,'決まりの表'!$B$7,IF($C336&lt;=E$4,'決まりの表'!$B$5,'決まりの表'!$B$6))))</f>
        <v/>
      </c>
      <c r="F336" s="27">
        <f>IF(F$2="",0,IF(($C336&lt;F$3)+($C336&gt;F$5),0,IF(1+($D$2&lt;&gt;"")*($C336&lt;=$D$6)+($E$2&lt;&gt;"")*($C336&lt;=$E$6)&gt;=3,'決まりの表'!$B$7,IF($C336&lt;=F$4,'決まりの表'!$B$5,'決まりの表'!$B$6))))</f>
        <v/>
      </c>
      <c r="G336" s="27">
        <f>IF(G$2="",0,IF(($C336&lt;G$3)+($C336&gt;G$5),0,IF(1+($D$2&lt;&gt;"")*($C336&lt;=$D$6)+($E$2&lt;&gt;"")*($C336&lt;=$E$6)+($F$2&lt;&gt;"")*($C336&lt;=$F$6)&gt;=3,'決まりの表'!$B$7,IF($C336&lt;=G$4,'決まりの表'!$B$5,'決まりの表'!$B$6))))</f>
        <v/>
      </c>
      <c r="H336" s="26">
        <f>SUM(D336:G336)</f>
        <v/>
      </c>
      <c r="I336" s="27">
        <f>IF(COUNTIFS('決まりの表'!$B$12:$B$17,MONTH(A336))&gt;0,H334+H335,0)</f>
        <v/>
      </c>
    </row>
    <row r="337">
      <c r="A337" s="23">
        <f>EOMONTH(A336,0)+1</f>
        <v/>
      </c>
      <c r="B337" s="12">
        <f>YEAR(A337)</f>
        <v/>
      </c>
      <c r="C337" s="12">
        <f>YEAR(A337)*12+MONTH(A337)</f>
        <v/>
      </c>
      <c r="D337" s="27">
        <f>IF(D$2="",0,IF(($C337&lt;D$3)+($C337&gt;D$5),0,IF($C337&lt;=D$4,'決まりの表'!$B$5,'決まりの表'!$B$6)))</f>
        <v/>
      </c>
      <c r="E337" s="27">
        <f>IF(E$2="",0,IF(($C337&lt;E$3)+($C337&gt;E$5),0,IF(1+($D$2&lt;&gt;"")*($C337&lt;=$D$6)&gt;=3,'決まりの表'!$B$7,IF($C337&lt;=E$4,'決まりの表'!$B$5,'決まりの表'!$B$6))))</f>
        <v/>
      </c>
      <c r="F337" s="27">
        <f>IF(F$2="",0,IF(($C337&lt;F$3)+($C337&gt;F$5),0,IF(1+($D$2&lt;&gt;"")*($C337&lt;=$D$6)+($E$2&lt;&gt;"")*($C337&lt;=$E$6)&gt;=3,'決まりの表'!$B$7,IF($C337&lt;=F$4,'決まりの表'!$B$5,'決まりの表'!$B$6))))</f>
        <v/>
      </c>
      <c r="G337" s="27">
        <f>IF(G$2="",0,IF(($C337&lt;G$3)+($C337&gt;G$5),0,IF(1+($D$2&lt;&gt;"")*($C337&lt;=$D$6)+($E$2&lt;&gt;"")*($C337&lt;=$E$6)+($F$2&lt;&gt;"")*($C337&lt;=$F$6)&gt;=3,'決まりの表'!$B$7,IF($C337&lt;=G$4,'決まりの表'!$B$5,'決まりの表'!$B$6))))</f>
        <v/>
      </c>
      <c r="H337" s="26">
        <f>SUM(D337:G337)</f>
        <v/>
      </c>
      <c r="I337" s="27">
        <f>IF(COUNTIFS('決まりの表'!$B$12:$B$17,MONTH(A337))&gt;0,H335+H336,0)</f>
        <v/>
      </c>
    </row>
    <row r="338">
      <c r="A338" s="23">
        <f>EOMONTH(A337,0)+1</f>
        <v/>
      </c>
      <c r="B338" s="12">
        <f>YEAR(A338)</f>
        <v/>
      </c>
      <c r="C338" s="12">
        <f>YEAR(A338)*12+MONTH(A338)</f>
        <v/>
      </c>
      <c r="D338" s="27">
        <f>IF(D$2="",0,IF(($C338&lt;D$3)+($C338&gt;D$5),0,IF($C338&lt;=D$4,'決まりの表'!$B$5,'決まりの表'!$B$6)))</f>
        <v/>
      </c>
      <c r="E338" s="27">
        <f>IF(E$2="",0,IF(($C338&lt;E$3)+($C338&gt;E$5),0,IF(1+($D$2&lt;&gt;"")*($C338&lt;=$D$6)&gt;=3,'決まりの表'!$B$7,IF($C338&lt;=E$4,'決まりの表'!$B$5,'決まりの表'!$B$6))))</f>
        <v/>
      </c>
      <c r="F338" s="27">
        <f>IF(F$2="",0,IF(($C338&lt;F$3)+($C338&gt;F$5),0,IF(1+($D$2&lt;&gt;"")*($C338&lt;=$D$6)+($E$2&lt;&gt;"")*($C338&lt;=$E$6)&gt;=3,'決まりの表'!$B$7,IF($C338&lt;=F$4,'決まりの表'!$B$5,'決まりの表'!$B$6))))</f>
        <v/>
      </c>
      <c r="G338" s="27">
        <f>IF(G$2="",0,IF(($C338&lt;G$3)+($C338&gt;G$5),0,IF(1+($D$2&lt;&gt;"")*($C338&lt;=$D$6)+($E$2&lt;&gt;"")*($C338&lt;=$E$6)+($F$2&lt;&gt;"")*($C338&lt;=$F$6)&gt;=3,'決まりの表'!$B$7,IF($C338&lt;=G$4,'決まりの表'!$B$5,'決まりの表'!$B$6))))</f>
        <v/>
      </c>
      <c r="H338" s="26">
        <f>SUM(D338:G338)</f>
        <v/>
      </c>
      <c r="I338" s="27">
        <f>IF(COUNTIFS('決まりの表'!$B$12:$B$17,MONTH(A338))&gt;0,H336+H337,0)</f>
        <v/>
      </c>
    </row>
    <row r="339">
      <c r="A339" s="23">
        <f>EOMONTH(A338,0)+1</f>
        <v/>
      </c>
      <c r="B339" s="12">
        <f>YEAR(A339)</f>
        <v/>
      </c>
      <c r="C339" s="12">
        <f>YEAR(A339)*12+MONTH(A339)</f>
        <v/>
      </c>
      <c r="D339" s="27">
        <f>IF(D$2="",0,IF(($C339&lt;D$3)+($C339&gt;D$5),0,IF($C339&lt;=D$4,'決まりの表'!$B$5,'決まりの表'!$B$6)))</f>
        <v/>
      </c>
      <c r="E339" s="27">
        <f>IF(E$2="",0,IF(($C339&lt;E$3)+($C339&gt;E$5),0,IF(1+($D$2&lt;&gt;"")*($C339&lt;=$D$6)&gt;=3,'決まりの表'!$B$7,IF($C339&lt;=E$4,'決まりの表'!$B$5,'決まりの表'!$B$6))))</f>
        <v/>
      </c>
      <c r="F339" s="27">
        <f>IF(F$2="",0,IF(($C339&lt;F$3)+($C339&gt;F$5),0,IF(1+($D$2&lt;&gt;"")*($C339&lt;=$D$6)+($E$2&lt;&gt;"")*($C339&lt;=$E$6)&gt;=3,'決まりの表'!$B$7,IF($C339&lt;=F$4,'決まりの表'!$B$5,'決まりの表'!$B$6))))</f>
        <v/>
      </c>
      <c r="G339" s="27">
        <f>IF(G$2="",0,IF(($C339&lt;G$3)+($C339&gt;G$5),0,IF(1+($D$2&lt;&gt;"")*($C339&lt;=$D$6)+($E$2&lt;&gt;"")*($C339&lt;=$E$6)+($F$2&lt;&gt;"")*($C339&lt;=$F$6)&gt;=3,'決まりの表'!$B$7,IF($C339&lt;=G$4,'決まりの表'!$B$5,'決まりの表'!$B$6))))</f>
        <v/>
      </c>
      <c r="H339" s="26">
        <f>SUM(D339:G339)</f>
        <v/>
      </c>
      <c r="I339" s="27">
        <f>IF(COUNTIFS('決まりの表'!$B$12:$B$17,MONTH(A339))&gt;0,H337+H338,0)</f>
        <v/>
      </c>
    </row>
    <row r="340">
      <c r="A340" s="23">
        <f>EOMONTH(A339,0)+1</f>
        <v/>
      </c>
      <c r="B340" s="12">
        <f>YEAR(A340)</f>
        <v/>
      </c>
      <c r="C340" s="12">
        <f>YEAR(A340)*12+MONTH(A340)</f>
        <v/>
      </c>
      <c r="D340" s="27">
        <f>IF(D$2="",0,IF(($C340&lt;D$3)+($C340&gt;D$5),0,IF($C340&lt;=D$4,'決まりの表'!$B$5,'決まりの表'!$B$6)))</f>
        <v/>
      </c>
      <c r="E340" s="27">
        <f>IF(E$2="",0,IF(($C340&lt;E$3)+($C340&gt;E$5),0,IF(1+($D$2&lt;&gt;"")*($C340&lt;=$D$6)&gt;=3,'決まりの表'!$B$7,IF($C340&lt;=E$4,'決まりの表'!$B$5,'決まりの表'!$B$6))))</f>
        <v/>
      </c>
      <c r="F340" s="27">
        <f>IF(F$2="",0,IF(($C340&lt;F$3)+($C340&gt;F$5),0,IF(1+($D$2&lt;&gt;"")*($C340&lt;=$D$6)+($E$2&lt;&gt;"")*($C340&lt;=$E$6)&gt;=3,'決まりの表'!$B$7,IF($C340&lt;=F$4,'決まりの表'!$B$5,'決まりの表'!$B$6))))</f>
        <v/>
      </c>
      <c r="G340" s="27">
        <f>IF(G$2="",0,IF(($C340&lt;G$3)+($C340&gt;G$5),0,IF(1+($D$2&lt;&gt;"")*($C340&lt;=$D$6)+($E$2&lt;&gt;"")*($C340&lt;=$E$6)+($F$2&lt;&gt;"")*($C340&lt;=$F$6)&gt;=3,'決まりの表'!$B$7,IF($C340&lt;=G$4,'決まりの表'!$B$5,'決まりの表'!$B$6))))</f>
        <v/>
      </c>
      <c r="H340" s="26">
        <f>SUM(D340:G340)</f>
        <v/>
      </c>
      <c r="I340" s="27">
        <f>IF(COUNTIFS('決まりの表'!$B$12:$B$17,MONTH(A340))&gt;0,H338+H339,0)</f>
        <v/>
      </c>
    </row>
    <row r="341">
      <c r="A341" s="23">
        <f>EOMONTH(A340,0)+1</f>
        <v/>
      </c>
      <c r="B341" s="12">
        <f>YEAR(A341)</f>
        <v/>
      </c>
      <c r="C341" s="12">
        <f>YEAR(A341)*12+MONTH(A341)</f>
        <v/>
      </c>
      <c r="D341" s="27">
        <f>IF(D$2="",0,IF(($C341&lt;D$3)+($C341&gt;D$5),0,IF($C341&lt;=D$4,'決まりの表'!$B$5,'決まりの表'!$B$6)))</f>
        <v/>
      </c>
      <c r="E341" s="27">
        <f>IF(E$2="",0,IF(($C341&lt;E$3)+($C341&gt;E$5),0,IF(1+($D$2&lt;&gt;"")*($C341&lt;=$D$6)&gt;=3,'決まりの表'!$B$7,IF($C341&lt;=E$4,'決まりの表'!$B$5,'決まりの表'!$B$6))))</f>
        <v/>
      </c>
      <c r="F341" s="27">
        <f>IF(F$2="",0,IF(($C341&lt;F$3)+($C341&gt;F$5),0,IF(1+($D$2&lt;&gt;"")*($C341&lt;=$D$6)+($E$2&lt;&gt;"")*($C341&lt;=$E$6)&gt;=3,'決まりの表'!$B$7,IF($C341&lt;=F$4,'決まりの表'!$B$5,'決まりの表'!$B$6))))</f>
        <v/>
      </c>
      <c r="G341" s="27">
        <f>IF(G$2="",0,IF(($C341&lt;G$3)+($C341&gt;G$5),0,IF(1+($D$2&lt;&gt;"")*($C341&lt;=$D$6)+($E$2&lt;&gt;"")*($C341&lt;=$E$6)+($F$2&lt;&gt;"")*($C341&lt;=$F$6)&gt;=3,'決まりの表'!$B$7,IF($C341&lt;=G$4,'決まりの表'!$B$5,'決まりの表'!$B$6))))</f>
        <v/>
      </c>
      <c r="H341" s="26">
        <f>SUM(D341:G341)</f>
        <v/>
      </c>
      <c r="I341" s="27">
        <f>IF(COUNTIFS('決まりの表'!$B$12:$B$17,MONTH(A341))&gt;0,H339+H340,0)</f>
        <v/>
      </c>
    </row>
    <row r="342">
      <c r="A342" s="23">
        <f>EOMONTH(A341,0)+1</f>
        <v/>
      </c>
      <c r="B342" s="12">
        <f>YEAR(A342)</f>
        <v/>
      </c>
      <c r="C342" s="12">
        <f>YEAR(A342)*12+MONTH(A342)</f>
        <v/>
      </c>
      <c r="D342" s="27">
        <f>IF(D$2="",0,IF(($C342&lt;D$3)+($C342&gt;D$5),0,IF($C342&lt;=D$4,'決まりの表'!$B$5,'決まりの表'!$B$6)))</f>
        <v/>
      </c>
      <c r="E342" s="27">
        <f>IF(E$2="",0,IF(($C342&lt;E$3)+($C342&gt;E$5),0,IF(1+($D$2&lt;&gt;"")*($C342&lt;=$D$6)&gt;=3,'決まりの表'!$B$7,IF($C342&lt;=E$4,'決まりの表'!$B$5,'決まりの表'!$B$6))))</f>
        <v/>
      </c>
      <c r="F342" s="27">
        <f>IF(F$2="",0,IF(($C342&lt;F$3)+($C342&gt;F$5),0,IF(1+($D$2&lt;&gt;"")*($C342&lt;=$D$6)+($E$2&lt;&gt;"")*($C342&lt;=$E$6)&gt;=3,'決まりの表'!$B$7,IF($C342&lt;=F$4,'決まりの表'!$B$5,'決まりの表'!$B$6))))</f>
        <v/>
      </c>
      <c r="G342" s="27">
        <f>IF(G$2="",0,IF(($C342&lt;G$3)+($C342&gt;G$5),0,IF(1+($D$2&lt;&gt;"")*($C342&lt;=$D$6)+($E$2&lt;&gt;"")*($C342&lt;=$E$6)+($F$2&lt;&gt;"")*($C342&lt;=$F$6)&gt;=3,'決まりの表'!$B$7,IF($C342&lt;=G$4,'決まりの表'!$B$5,'決まりの表'!$B$6))))</f>
        <v/>
      </c>
      <c r="H342" s="26">
        <f>SUM(D342:G342)</f>
        <v/>
      </c>
      <c r="I342" s="27">
        <f>IF(COUNTIFS('決まりの表'!$B$12:$B$17,MONTH(A342))&gt;0,H340+H341,0)</f>
        <v/>
      </c>
    </row>
    <row r="343">
      <c r="A343" s="23">
        <f>EOMONTH(A342,0)+1</f>
        <v/>
      </c>
      <c r="B343" s="12">
        <f>YEAR(A343)</f>
        <v/>
      </c>
      <c r="C343" s="12">
        <f>YEAR(A343)*12+MONTH(A343)</f>
        <v/>
      </c>
      <c r="D343" s="27">
        <f>IF(D$2="",0,IF(($C343&lt;D$3)+($C343&gt;D$5),0,IF($C343&lt;=D$4,'決まりの表'!$B$5,'決まりの表'!$B$6)))</f>
        <v/>
      </c>
      <c r="E343" s="27">
        <f>IF(E$2="",0,IF(($C343&lt;E$3)+($C343&gt;E$5),0,IF(1+($D$2&lt;&gt;"")*($C343&lt;=$D$6)&gt;=3,'決まりの表'!$B$7,IF($C343&lt;=E$4,'決まりの表'!$B$5,'決まりの表'!$B$6))))</f>
        <v/>
      </c>
      <c r="F343" s="27">
        <f>IF(F$2="",0,IF(($C343&lt;F$3)+($C343&gt;F$5),0,IF(1+($D$2&lt;&gt;"")*($C343&lt;=$D$6)+($E$2&lt;&gt;"")*($C343&lt;=$E$6)&gt;=3,'決まりの表'!$B$7,IF($C343&lt;=F$4,'決まりの表'!$B$5,'決まりの表'!$B$6))))</f>
        <v/>
      </c>
      <c r="G343" s="27">
        <f>IF(G$2="",0,IF(($C343&lt;G$3)+($C343&gt;G$5),0,IF(1+($D$2&lt;&gt;"")*($C343&lt;=$D$6)+($E$2&lt;&gt;"")*($C343&lt;=$E$6)+($F$2&lt;&gt;"")*($C343&lt;=$F$6)&gt;=3,'決まりの表'!$B$7,IF($C343&lt;=G$4,'決まりの表'!$B$5,'決まりの表'!$B$6))))</f>
        <v/>
      </c>
      <c r="H343" s="26">
        <f>SUM(D343:G343)</f>
        <v/>
      </c>
      <c r="I343" s="27">
        <f>IF(COUNTIFS('決まりの表'!$B$12:$B$17,MONTH(A343))&gt;0,H341+H342,0)</f>
        <v/>
      </c>
    </row>
    <row r="344">
      <c r="A344" s="23">
        <f>EOMONTH(A343,0)+1</f>
        <v/>
      </c>
      <c r="B344" s="12">
        <f>YEAR(A344)</f>
        <v/>
      </c>
      <c r="C344" s="12">
        <f>YEAR(A344)*12+MONTH(A344)</f>
        <v/>
      </c>
      <c r="D344" s="27">
        <f>IF(D$2="",0,IF(($C344&lt;D$3)+($C344&gt;D$5),0,IF($C344&lt;=D$4,'決まりの表'!$B$5,'決まりの表'!$B$6)))</f>
        <v/>
      </c>
      <c r="E344" s="27">
        <f>IF(E$2="",0,IF(($C344&lt;E$3)+($C344&gt;E$5),0,IF(1+($D$2&lt;&gt;"")*($C344&lt;=$D$6)&gt;=3,'決まりの表'!$B$7,IF($C344&lt;=E$4,'決まりの表'!$B$5,'決まりの表'!$B$6))))</f>
        <v/>
      </c>
      <c r="F344" s="27">
        <f>IF(F$2="",0,IF(($C344&lt;F$3)+($C344&gt;F$5),0,IF(1+($D$2&lt;&gt;"")*($C344&lt;=$D$6)+($E$2&lt;&gt;"")*($C344&lt;=$E$6)&gt;=3,'決まりの表'!$B$7,IF($C344&lt;=F$4,'決まりの表'!$B$5,'決まりの表'!$B$6))))</f>
        <v/>
      </c>
      <c r="G344" s="27">
        <f>IF(G$2="",0,IF(($C344&lt;G$3)+($C344&gt;G$5),0,IF(1+($D$2&lt;&gt;"")*($C344&lt;=$D$6)+($E$2&lt;&gt;"")*($C344&lt;=$E$6)+($F$2&lt;&gt;"")*($C344&lt;=$F$6)&gt;=3,'決まりの表'!$B$7,IF($C344&lt;=G$4,'決まりの表'!$B$5,'決まりの表'!$B$6))))</f>
        <v/>
      </c>
      <c r="H344" s="26">
        <f>SUM(D344:G344)</f>
        <v/>
      </c>
      <c r="I344" s="27">
        <f>IF(COUNTIFS('決まりの表'!$B$12:$B$17,MONTH(A344))&gt;0,H342+H343,0)</f>
        <v/>
      </c>
    </row>
    <row r="345">
      <c r="A345" s="23">
        <f>EOMONTH(A344,0)+1</f>
        <v/>
      </c>
      <c r="B345" s="12">
        <f>YEAR(A345)</f>
        <v/>
      </c>
      <c r="C345" s="12">
        <f>YEAR(A345)*12+MONTH(A345)</f>
        <v/>
      </c>
      <c r="D345" s="27">
        <f>IF(D$2="",0,IF(($C345&lt;D$3)+($C345&gt;D$5),0,IF($C345&lt;=D$4,'決まりの表'!$B$5,'決まりの表'!$B$6)))</f>
        <v/>
      </c>
      <c r="E345" s="27">
        <f>IF(E$2="",0,IF(($C345&lt;E$3)+($C345&gt;E$5),0,IF(1+($D$2&lt;&gt;"")*($C345&lt;=$D$6)&gt;=3,'決まりの表'!$B$7,IF($C345&lt;=E$4,'決まりの表'!$B$5,'決まりの表'!$B$6))))</f>
        <v/>
      </c>
      <c r="F345" s="27">
        <f>IF(F$2="",0,IF(($C345&lt;F$3)+($C345&gt;F$5),0,IF(1+($D$2&lt;&gt;"")*($C345&lt;=$D$6)+($E$2&lt;&gt;"")*($C345&lt;=$E$6)&gt;=3,'決まりの表'!$B$7,IF($C345&lt;=F$4,'決まりの表'!$B$5,'決まりの表'!$B$6))))</f>
        <v/>
      </c>
      <c r="G345" s="27">
        <f>IF(G$2="",0,IF(($C345&lt;G$3)+($C345&gt;G$5),0,IF(1+($D$2&lt;&gt;"")*($C345&lt;=$D$6)+($E$2&lt;&gt;"")*($C345&lt;=$E$6)+($F$2&lt;&gt;"")*($C345&lt;=$F$6)&gt;=3,'決まりの表'!$B$7,IF($C345&lt;=G$4,'決まりの表'!$B$5,'決まりの表'!$B$6))))</f>
        <v/>
      </c>
      <c r="H345" s="26">
        <f>SUM(D345:G345)</f>
        <v/>
      </c>
      <c r="I345" s="27">
        <f>IF(COUNTIFS('決まりの表'!$B$12:$B$17,MONTH(A345))&gt;0,H343+H344,0)</f>
        <v/>
      </c>
    </row>
    <row r="346">
      <c r="A346" s="23">
        <f>EOMONTH(A345,0)+1</f>
        <v/>
      </c>
      <c r="B346" s="12">
        <f>YEAR(A346)</f>
        <v/>
      </c>
      <c r="C346" s="12">
        <f>YEAR(A346)*12+MONTH(A346)</f>
        <v/>
      </c>
      <c r="D346" s="27">
        <f>IF(D$2="",0,IF(($C346&lt;D$3)+($C346&gt;D$5),0,IF($C346&lt;=D$4,'決まりの表'!$B$5,'決まりの表'!$B$6)))</f>
        <v/>
      </c>
      <c r="E346" s="27">
        <f>IF(E$2="",0,IF(($C346&lt;E$3)+($C346&gt;E$5),0,IF(1+($D$2&lt;&gt;"")*($C346&lt;=$D$6)&gt;=3,'決まりの表'!$B$7,IF($C346&lt;=E$4,'決まりの表'!$B$5,'決まりの表'!$B$6))))</f>
        <v/>
      </c>
      <c r="F346" s="27">
        <f>IF(F$2="",0,IF(($C346&lt;F$3)+($C346&gt;F$5),0,IF(1+($D$2&lt;&gt;"")*($C346&lt;=$D$6)+($E$2&lt;&gt;"")*($C346&lt;=$E$6)&gt;=3,'決まりの表'!$B$7,IF($C346&lt;=F$4,'決まりの表'!$B$5,'決まりの表'!$B$6))))</f>
        <v/>
      </c>
      <c r="G346" s="27">
        <f>IF(G$2="",0,IF(($C346&lt;G$3)+($C346&gt;G$5),0,IF(1+($D$2&lt;&gt;"")*($C346&lt;=$D$6)+($E$2&lt;&gt;"")*($C346&lt;=$E$6)+($F$2&lt;&gt;"")*($C346&lt;=$F$6)&gt;=3,'決まりの表'!$B$7,IF($C346&lt;=G$4,'決まりの表'!$B$5,'決まりの表'!$B$6))))</f>
        <v/>
      </c>
      <c r="H346" s="26">
        <f>SUM(D346:G346)</f>
        <v/>
      </c>
      <c r="I346" s="27">
        <f>IF(COUNTIFS('決まりの表'!$B$12:$B$17,MONTH(A346))&gt;0,H344+H345,0)</f>
        <v/>
      </c>
    </row>
    <row r="347">
      <c r="A347" s="23">
        <f>EOMONTH(A346,0)+1</f>
        <v/>
      </c>
      <c r="B347" s="12">
        <f>YEAR(A347)</f>
        <v/>
      </c>
      <c r="C347" s="12">
        <f>YEAR(A347)*12+MONTH(A347)</f>
        <v/>
      </c>
      <c r="D347" s="27">
        <f>IF(D$2="",0,IF(($C347&lt;D$3)+($C347&gt;D$5),0,IF($C347&lt;=D$4,'決まりの表'!$B$5,'決まりの表'!$B$6)))</f>
        <v/>
      </c>
      <c r="E347" s="27">
        <f>IF(E$2="",0,IF(($C347&lt;E$3)+($C347&gt;E$5),0,IF(1+($D$2&lt;&gt;"")*($C347&lt;=$D$6)&gt;=3,'決まりの表'!$B$7,IF($C347&lt;=E$4,'決まりの表'!$B$5,'決まりの表'!$B$6))))</f>
        <v/>
      </c>
      <c r="F347" s="27">
        <f>IF(F$2="",0,IF(($C347&lt;F$3)+($C347&gt;F$5),0,IF(1+($D$2&lt;&gt;"")*($C347&lt;=$D$6)+($E$2&lt;&gt;"")*($C347&lt;=$E$6)&gt;=3,'決まりの表'!$B$7,IF($C347&lt;=F$4,'決まりの表'!$B$5,'決まりの表'!$B$6))))</f>
        <v/>
      </c>
      <c r="G347" s="27">
        <f>IF(G$2="",0,IF(($C347&lt;G$3)+($C347&gt;G$5),0,IF(1+($D$2&lt;&gt;"")*($C347&lt;=$D$6)+($E$2&lt;&gt;"")*($C347&lt;=$E$6)+($F$2&lt;&gt;"")*($C347&lt;=$F$6)&gt;=3,'決まりの表'!$B$7,IF($C347&lt;=G$4,'決まりの表'!$B$5,'決まりの表'!$B$6))))</f>
        <v/>
      </c>
      <c r="H347" s="26">
        <f>SUM(D347:G347)</f>
        <v/>
      </c>
      <c r="I347" s="27">
        <f>IF(COUNTIFS('決まりの表'!$B$12:$B$17,MONTH(A347))&gt;0,H345+H346,0)</f>
        <v/>
      </c>
    </row>
    <row r="348">
      <c r="A348" s="23">
        <f>EOMONTH(A347,0)+1</f>
        <v/>
      </c>
      <c r="B348" s="12">
        <f>YEAR(A348)</f>
        <v/>
      </c>
      <c r="C348" s="12">
        <f>YEAR(A348)*12+MONTH(A348)</f>
        <v/>
      </c>
      <c r="D348" s="27">
        <f>IF(D$2="",0,IF(($C348&lt;D$3)+($C348&gt;D$5),0,IF($C348&lt;=D$4,'決まりの表'!$B$5,'決まりの表'!$B$6)))</f>
        <v/>
      </c>
      <c r="E348" s="27">
        <f>IF(E$2="",0,IF(($C348&lt;E$3)+($C348&gt;E$5),0,IF(1+($D$2&lt;&gt;"")*($C348&lt;=$D$6)&gt;=3,'決まりの表'!$B$7,IF($C348&lt;=E$4,'決まりの表'!$B$5,'決まりの表'!$B$6))))</f>
        <v/>
      </c>
      <c r="F348" s="27">
        <f>IF(F$2="",0,IF(($C348&lt;F$3)+($C348&gt;F$5),0,IF(1+($D$2&lt;&gt;"")*($C348&lt;=$D$6)+($E$2&lt;&gt;"")*($C348&lt;=$E$6)&gt;=3,'決まりの表'!$B$7,IF($C348&lt;=F$4,'決まりの表'!$B$5,'決まりの表'!$B$6))))</f>
        <v/>
      </c>
      <c r="G348" s="27">
        <f>IF(G$2="",0,IF(($C348&lt;G$3)+($C348&gt;G$5),0,IF(1+($D$2&lt;&gt;"")*($C348&lt;=$D$6)+($E$2&lt;&gt;"")*($C348&lt;=$E$6)+($F$2&lt;&gt;"")*($C348&lt;=$F$6)&gt;=3,'決まりの表'!$B$7,IF($C348&lt;=G$4,'決まりの表'!$B$5,'決まりの表'!$B$6))))</f>
        <v/>
      </c>
      <c r="H348" s="26">
        <f>SUM(D348:G348)</f>
        <v/>
      </c>
      <c r="I348" s="27">
        <f>IF(COUNTIFS('決まりの表'!$B$12:$B$17,MONTH(A348))&gt;0,H346+H347,0)</f>
        <v/>
      </c>
    </row>
    <row r="349">
      <c r="A349" s="23">
        <f>EOMONTH(A348,0)+1</f>
        <v/>
      </c>
      <c r="B349" s="12">
        <f>YEAR(A349)</f>
        <v/>
      </c>
      <c r="C349" s="12">
        <f>YEAR(A349)*12+MONTH(A349)</f>
        <v/>
      </c>
      <c r="D349" s="27">
        <f>IF(D$2="",0,IF(($C349&lt;D$3)+($C349&gt;D$5),0,IF($C349&lt;=D$4,'決まりの表'!$B$5,'決まりの表'!$B$6)))</f>
        <v/>
      </c>
      <c r="E349" s="27">
        <f>IF(E$2="",0,IF(($C349&lt;E$3)+($C349&gt;E$5),0,IF(1+($D$2&lt;&gt;"")*($C349&lt;=$D$6)&gt;=3,'決まりの表'!$B$7,IF($C349&lt;=E$4,'決まりの表'!$B$5,'決まりの表'!$B$6))))</f>
        <v/>
      </c>
      <c r="F349" s="27">
        <f>IF(F$2="",0,IF(($C349&lt;F$3)+($C349&gt;F$5),0,IF(1+($D$2&lt;&gt;"")*($C349&lt;=$D$6)+($E$2&lt;&gt;"")*($C349&lt;=$E$6)&gt;=3,'決まりの表'!$B$7,IF($C349&lt;=F$4,'決まりの表'!$B$5,'決まりの表'!$B$6))))</f>
        <v/>
      </c>
      <c r="G349" s="27">
        <f>IF(G$2="",0,IF(($C349&lt;G$3)+($C349&gt;G$5),0,IF(1+($D$2&lt;&gt;"")*($C349&lt;=$D$6)+($E$2&lt;&gt;"")*($C349&lt;=$E$6)+($F$2&lt;&gt;"")*($C349&lt;=$F$6)&gt;=3,'決まりの表'!$B$7,IF($C349&lt;=G$4,'決まりの表'!$B$5,'決まりの表'!$B$6))))</f>
        <v/>
      </c>
      <c r="H349" s="26">
        <f>SUM(D349:G349)</f>
        <v/>
      </c>
      <c r="I349" s="27">
        <f>IF(COUNTIFS('決まりの表'!$B$12:$B$17,MONTH(A349))&gt;0,H347+H348,0)</f>
        <v/>
      </c>
    </row>
    <row r="350">
      <c r="A350" s="23">
        <f>EOMONTH(A349,0)+1</f>
        <v/>
      </c>
      <c r="B350" s="12">
        <f>YEAR(A350)</f>
        <v/>
      </c>
      <c r="C350" s="12">
        <f>YEAR(A350)*12+MONTH(A350)</f>
        <v/>
      </c>
      <c r="D350" s="27">
        <f>IF(D$2="",0,IF(($C350&lt;D$3)+($C350&gt;D$5),0,IF($C350&lt;=D$4,'決まりの表'!$B$5,'決まりの表'!$B$6)))</f>
        <v/>
      </c>
      <c r="E350" s="27">
        <f>IF(E$2="",0,IF(($C350&lt;E$3)+($C350&gt;E$5),0,IF(1+($D$2&lt;&gt;"")*($C350&lt;=$D$6)&gt;=3,'決まりの表'!$B$7,IF($C350&lt;=E$4,'決まりの表'!$B$5,'決まりの表'!$B$6))))</f>
        <v/>
      </c>
      <c r="F350" s="27">
        <f>IF(F$2="",0,IF(($C350&lt;F$3)+($C350&gt;F$5),0,IF(1+($D$2&lt;&gt;"")*($C350&lt;=$D$6)+($E$2&lt;&gt;"")*($C350&lt;=$E$6)&gt;=3,'決まりの表'!$B$7,IF($C350&lt;=F$4,'決まりの表'!$B$5,'決まりの表'!$B$6))))</f>
        <v/>
      </c>
      <c r="G350" s="27">
        <f>IF(G$2="",0,IF(($C350&lt;G$3)+($C350&gt;G$5),0,IF(1+($D$2&lt;&gt;"")*($C350&lt;=$D$6)+($E$2&lt;&gt;"")*($C350&lt;=$E$6)+($F$2&lt;&gt;"")*($C350&lt;=$F$6)&gt;=3,'決まりの表'!$B$7,IF($C350&lt;=G$4,'決まりの表'!$B$5,'決まりの表'!$B$6))))</f>
        <v/>
      </c>
      <c r="H350" s="26">
        <f>SUM(D350:G350)</f>
        <v/>
      </c>
      <c r="I350" s="27">
        <f>IF(COUNTIFS('決まりの表'!$B$12:$B$17,MONTH(A350))&gt;0,H348+H349,0)</f>
        <v/>
      </c>
    </row>
    <row r="351">
      <c r="A351" s="23">
        <f>EOMONTH(A350,0)+1</f>
        <v/>
      </c>
      <c r="B351" s="12">
        <f>YEAR(A351)</f>
        <v/>
      </c>
      <c r="C351" s="12">
        <f>YEAR(A351)*12+MONTH(A351)</f>
        <v/>
      </c>
      <c r="D351" s="27">
        <f>IF(D$2="",0,IF(($C351&lt;D$3)+($C351&gt;D$5),0,IF($C351&lt;=D$4,'決まりの表'!$B$5,'決まりの表'!$B$6)))</f>
        <v/>
      </c>
      <c r="E351" s="27">
        <f>IF(E$2="",0,IF(($C351&lt;E$3)+($C351&gt;E$5),0,IF(1+($D$2&lt;&gt;"")*($C351&lt;=$D$6)&gt;=3,'決まりの表'!$B$7,IF($C351&lt;=E$4,'決まりの表'!$B$5,'決まりの表'!$B$6))))</f>
        <v/>
      </c>
      <c r="F351" s="27">
        <f>IF(F$2="",0,IF(($C351&lt;F$3)+($C351&gt;F$5),0,IF(1+($D$2&lt;&gt;"")*($C351&lt;=$D$6)+($E$2&lt;&gt;"")*($C351&lt;=$E$6)&gt;=3,'決まりの表'!$B$7,IF($C351&lt;=F$4,'決まりの表'!$B$5,'決まりの表'!$B$6))))</f>
        <v/>
      </c>
      <c r="G351" s="27">
        <f>IF(G$2="",0,IF(($C351&lt;G$3)+($C351&gt;G$5),0,IF(1+($D$2&lt;&gt;"")*($C351&lt;=$D$6)+($E$2&lt;&gt;"")*($C351&lt;=$E$6)+($F$2&lt;&gt;"")*($C351&lt;=$F$6)&gt;=3,'決まりの表'!$B$7,IF($C351&lt;=G$4,'決まりの表'!$B$5,'決まりの表'!$B$6))))</f>
        <v/>
      </c>
      <c r="H351" s="26">
        <f>SUM(D351:G351)</f>
        <v/>
      </c>
      <c r="I351" s="27">
        <f>IF(COUNTIFS('決まりの表'!$B$12:$B$17,MONTH(A351))&gt;0,H349+H350,0)</f>
        <v/>
      </c>
    </row>
    <row r="352">
      <c r="A352" s="23">
        <f>EOMONTH(A351,0)+1</f>
        <v/>
      </c>
      <c r="B352" s="12">
        <f>YEAR(A352)</f>
        <v/>
      </c>
      <c r="C352" s="12">
        <f>YEAR(A352)*12+MONTH(A352)</f>
        <v/>
      </c>
      <c r="D352" s="27">
        <f>IF(D$2="",0,IF(($C352&lt;D$3)+($C352&gt;D$5),0,IF($C352&lt;=D$4,'決まりの表'!$B$5,'決まりの表'!$B$6)))</f>
        <v/>
      </c>
      <c r="E352" s="27">
        <f>IF(E$2="",0,IF(($C352&lt;E$3)+($C352&gt;E$5),0,IF(1+($D$2&lt;&gt;"")*($C352&lt;=$D$6)&gt;=3,'決まりの表'!$B$7,IF($C352&lt;=E$4,'決まりの表'!$B$5,'決まりの表'!$B$6))))</f>
        <v/>
      </c>
      <c r="F352" s="27">
        <f>IF(F$2="",0,IF(($C352&lt;F$3)+($C352&gt;F$5),0,IF(1+($D$2&lt;&gt;"")*($C352&lt;=$D$6)+($E$2&lt;&gt;"")*($C352&lt;=$E$6)&gt;=3,'決まりの表'!$B$7,IF($C352&lt;=F$4,'決まりの表'!$B$5,'決まりの表'!$B$6))))</f>
        <v/>
      </c>
      <c r="G352" s="27">
        <f>IF(G$2="",0,IF(($C352&lt;G$3)+($C352&gt;G$5),0,IF(1+($D$2&lt;&gt;"")*($C352&lt;=$D$6)+($E$2&lt;&gt;"")*($C352&lt;=$E$6)+($F$2&lt;&gt;"")*($C352&lt;=$F$6)&gt;=3,'決まりの表'!$B$7,IF($C352&lt;=G$4,'決まりの表'!$B$5,'決まりの表'!$B$6))))</f>
        <v/>
      </c>
      <c r="H352" s="26">
        <f>SUM(D352:G352)</f>
        <v/>
      </c>
      <c r="I352" s="27">
        <f>IF(COUNTIFS('決まりの表'!$B$12:$B$17,MONTH(A352))&gt;0,H350+H351,0)</f>
        <v/>
      </c>
    </row>
    <row r="353">
      <c r="A353" s="23">
        <f>EOMONTH(A352,0)+1</f>
        <v/>
      </c>
      <c r="B353" s="12">
        <f>YEAR(A353)</f>
        <v/>
      </c>
      <c r="C353" s="12">
        <f>YEAR(A353)*12+MONTH(A353)</f>
        <v/>
      </c>
      <c r="D353" s="27">
        <f>IF(D$2="",0,IF(($C353&lt;D$3)+($C353&gt;D$5),0,IF($C353&lt;=D$4,'決まりの表'!$B$5,'決まりの表'!$B$6)))</f>
        <v/>
      </c>
      <c r="E353" s="27">
        <f>IF(E$2="",0,IF(($C353&lt;E$3)+($C353&gt;E$5),0,IF(1+($D$2&lt;&gt;"")*($C353&lt;=$D$6)&gt;=3,'決まりの表'!$B$7,IF($C353&lt;=E$4,'決まりの表'!$B$5,'決まりの表'!$B$6))))</f>
        <v/>
      </c>
      <c r="F353" s="27">
        <f>IF(F$2="",0,IF(($C353&lt;F$3)+($C353&gt;F$5),0,IF(1+($D$2&lt;&gt;"")*($C353&lt;=$D$6)+($E$2&lt;&gt;"")*($C353&lt;=$E$6)&gt;=3,'決まりの表'!$B$7,IF($C353&lt;=F$4,'決まりの表'!$B$5,'決まりの表'!$B$6))))</f>
        <v/>
      </c>
      <c r="G353" s="27">
        <f>IF(G$2="",0,IF(($C353&lt;G$3)+($C353&gt;G$5),0,IF(1+($D$2&lt;&gt;"")*($C353&lt;=$D$6)+($E$2&lt;&gt;"")*($C353&lt;=$E$6)+($F$2&lt;&gt;"")*($C353&lt;=$F$6)&gt;=3,'決まりの表'!$B$7,IF($C353&lt;=G$4,'決まりの表'!$B$5,'決まりの表'!$B$6))))</f>
        <v/>
      </c>
      <c r="H353" s="26">
        <f>SUM(D353:G353)</f>
        <v/>
      </c>
      <c r="I353" s="27">
        <f>IF(COUNTIFS('決まりの表'!$B$12:$B$17,MONTH(A353))&gt;0,H351+H352,0)</f>
        <v/>
      </c>
    </row>
    <row r="354">
      <c r="A354" s="23">
        <f>EOMONTH(A353,0)+1</f>
        <v/>
      </c>
      <c r="B354" s="12">
        <f>YEAR(A354)</f>
        <v/>
      </c>
      <c r="C354" s="12">
        <f>YEAR(A354)*12+MONTH(A354)</f>
        <v/>
      </c>
      <c r="D354" s="27">
        <f>IF(D$2="",0,IF(($C354&lt;D$3)+($C354&gt;D$5),0,IF($C354&lt;=D$4,'決まりの表'!$B$5,'決まりの表'!$B$6)))</f>
        <v/>
      </c>
      <c r="E354" s="27">
        <f>IF(E$2="",0,IF(($C354&lt;E$3)+($C354&gt;E$5),0,IF(1+($D$2&lt;&gt;"")*($C354&lt;=$D$6)&gt;=3,'決まりの表'!$B$7,IF($C354&lt;=E$4,'決まりの表'!$B$5,'決まりの表'!$B$6))))</f>
        <v/>
      </c>
      <c r="F354" s="27">
        <f>IF(F$2="",0,IF(($C354&lt;F$3)+($C354&gt;F$5),0,IF(1+($D$2&lt;&gt;"")*($C354&lt;=$D$6)+($E$2&lt;&gt;"")*($C354&lt;=$E$6)&gt;=3,'決まりの表'!$B$7,IF($C354&lt;=F$4,'決まりの表'!$B$5,'決まりの表'!$B$6))))</f>
        <v/>
      </c>
      <c r="G354" s="27">
        <f>IF(G$2="",0,IF(($C354&lt;G$3)+($C354&gt;G$5),0,IF(1+($D$2&lt;&gt;"")*($C354&lt;=$D$6)+($E$2&lt;&gt;"")*($C354&lt;=$E$6)+($F$2&lt;&gt;"")*($C354&lt;=$F$6)&gt;=3,'決まりの表'!$B$7,IF($C354&lt;=G$4,'決まりの表'!$B$5,'決まりの表'!$B$6))))</f>
        <v/>
      </c>
      <c r="H354" s="26">
        <f>SUM(D354:G354)</f>
        <v/>
      </c>
      <c r="I354" s="27">
        <f>IF(COUNTIFS('決まりの表'!$B$12:$B$17,MONTH(A354))&gt;0,H352+H353,0)</f>
        <v/>
      </c>
    </row>
    <row r="355">
      <c r="A355" s="23">
        <f>EOMONTH(A354,0)+1</f>
        <v/>
      </c>
      <c r="B355" s="12">
        <f>YEAR(A355)</f>
        <v/>
      </c>
      <c r="C355" s="12">
        <f>YEAR(A355)*12+MONTH(A355)</f>
        <v/>
      </c>
      <c r="D355" s="27">
        <f>IF(D$2="",0,IF(($C355&lt;D$3)+($C355&gt;D$5),0,IF($C355&lt;=D$4,'決まりの表'!$B$5,'決まりの表'!$B$6)))</f>
        <v/>
      </c>
      <c r="E355" s="27">
        <f>IF(E$2="",0,IF(($C355&lt;E$3)+($C355&gt;E$5),0,IF(1+($D$2&lt;&gt;"")*($C355&lt;=$D$6)&gt;=3,'決まりの表'!$B$7,IF($C355&lt;=E$4,'決まりの表'!$B$5,'決まりの表'!$B$6))))</f>
        <v/>
      </c>
      <c r="F355" s="27">
        <f>IF(F$2="",0,IF(($C355&lt;F$3)+($C355&gt;F$5),0,IF(1+($D$2&lt;&gt;"")*($C355&lt;=$D$6)+($E$2&lt;&gt;"")*($C355&lt;=$E$6)&gt;=3,'決まりの表'!$B$7,IF($C355&lt;=F$4,'決まりの表'!$B$5,'決まりの表'!$B$6))))</f>
        <v/>
      </c>
      <c r="G355" s="27">
        <f>IF(G$2="",0,IF(($C355&lt;G$3)+($C355&gt;G$5),0,IF(1+($D$2&lt;&gt;"")*($C355&lt;=$D$6)+($E$2&lt;&gt;"")*($C355&lt;=$E$6)+($F$2&lt;&gt;"")*($C355&lt;=$F$6)&gt;=3,'決まりの表'!$B$7,IF($C355&lt;=G$4,'決まりの表'!$B$5,'決まりの表'!$B$6))))</f>
        <v/>
      </c>
      <c r="H355" s="26">
        <f>SUM(D355:G355)</f>
        <v/>
      </c>
      <c r="I355" s="27">
        <f>IF(COUNTIFS('決まりの表'!$B$12:$B$17,MONTH(A355))&gt;0,H353+H354,0)</f>
        <v/>
      </c>
    </row>
    <row r="356">
      <c r="A356" s="23">
        <f>EOMONTH(A355,0)+1</f>
        <v/>
      </c>
      <c r="B356" s="12">
        <f>YEAR(A356)</f>
        <v/>
      </c>
      <c r="C356" s="12">
        <f>YEAR(A356)*12+MONTH(A356)</f>
        <v/>
      </c>
      <c r="D356" s="27">
        <f>IF(D$2="",0,IF(($C356&lt;D$3)+($C356&gt;D$5),0,IF($C356&lt;=D$4,'決まりの表'!$B$5,'決まりの表'!$B$6)))</f>
        <v/>
      </c>
      <c r="E356" s="27">
        <f>IF(E$2="",0,IF(($C356&lt;E$3)+($C356&gt;E$5),0,IF(1+($D$2&lt;&gt;"")*($C356&lt;=$D$6)&gt;=3,'決まりの表'!$B$7,IF($C356&lt;=E$4,'決まりの表'!$B$5,'決まりの表'!$B$6))))</f>
        <v/>
      </c>
      <c r="F356" s="27">
        <f>IF(F$2="",0,IF(($C356&lt;F$3)+($C356&gt;F$5),0,IF(1+($D$2&lt;&gt;"")*($C356&lt;=$D$6)+($E$2&lt;&gt;"")*($C356&lt;=$E$6)&gt;=3,'決まりの表'!$B$7,IF($C356&lt;=F$4,'決まりの表'!$B$5,'決まりの表'!$B$6))))</f>
        <v/>
      </c>
      <c r="G356" s="27">
        <f>IF(G$2="",0,IF(($C356&lt;G$3)+($C356&gt;G$5),0,IF(1+($D$2&lt;&gt;"")*($C356&lt;=$D$6)+($E$2&lt;&gt;"")*($C356&lt;=$E$6)+($F$2&lt;&gt;"")*($C356&lt;=$F$6)&gt;=3,'決まりの表'!$B$7,IF($C356&lt;=G$4,'決まりの表'!$B$5,'決まりの表'!$B$6))))</f>
        <v/>
      </c>
      <c r="H356" s="26">
        <f>SUM(D356:G356)</f>
        <v/>
      </c>
      <c r="I356" s="27">
        <f>IF(COUNTIFS('決まりの表'!$B$12:$B$17,MONTH(A356))&gt;0,H354+H355,0)</f>
        <v/>
      </c>
    </row>
    <row r="357">
      <c r="A357" s="23">
        <f>EOMONTH(A356,0)+1</f>
        <v/>
      </c>
      <c r="B357" s="12">
        <f>YEAR(A357)</f>
        <v/>
      </c>
      <c r="C357" s="12">
        <f>YEAR(A357)*12+MONTH(A357)</f>
        <v/>
      </c>
      <c r="D357" s="27">
        <f>IF(D$2="",0,IF(($C357&lt;D$3)+($C357&gt;D$5),0,IF($C357&lt;=D$4,'決まりの表'!$B$5,'決まりの表'!$B$6)))</f>
        <v/>
      </c>
      <c r="E357" s="27">
        <f>IF(E$2="",0,IF(($C357&lt;E$3)+($C357&gt;E$5),0,IF(1+($D$2&lt;&gt;"")*($C357&lt;=$D$6)&gt;=3,'決まりの表'!$B$7,IF($C357&lt;=E$4,'決まりの表'!$B$5,'決まりの表'!$B$6))))</f>
        <v/>
      </c>
      <c r="F357" s="27">
        <f>IF(F$2="",0,IF(($C357&lt;F$3)+($C357&gt;F$5),0,IF(1+($D$2&lt;&gt;"")*($C357&lt;=$D$6)+($E$2&lt;&gt;"")*($C357&lt;=$E$6)&gt;=3,'決まりの表'!$B$7,IF($C357&lt;=F$4,'決まりの表'!$B$5,'決まりの表'!$B$6))))</f>
        <v/>
      </c>
      <c r="G357" s="27">
        <f>IF(G$2="",0,IF(($C357&lt;G$3)+($C357&gt;G$5),0,IF(1+($D$2&lt;&gt;"")*($C357&lt;=$D$6)+($E$2&lt;&gt;"")*($C357&lt;=$E$6)+($F$2&lt;&gt;"")*($C357&lt;=$F$6)&gt;=3,'決まりの表'!$B$7,IF($C357&lt;=G$4,'決まりの表'!$B$5,'決まりの表'!$B$6))))</f>
        <v/>
      </c>
      <c r="H357" s="26">
        <f>SUM(D357:G357)</f>
        <v/>
      </c>
      <c r="I357" s="27">
        <f>IF(COUNTIFS('決まりの表'!$B$12:$B$17,MONTH(A357))&gt;0,H355+H356,0)</f>
        <v/>
      </c>
    </row>
    <row r="358">
      <c r="A358" s="23">
        <f>EOMONTH(A357,0)+1</f>
        <v/>
      </c>
      <c r="B358" s="12">
        <f>YEAR(A358)</f>
        <v/>
      </c>
      <c r="C358" s="12">
        <f>YEAR(A358)*12+MONTH(A358)</f>
        <v/>
      </c>
      <c r="D358" s="27">
        <f>IF(D$2="",0,IF(($C358&lt;D$3)+($C358&gt;D$5),0,IF($C358&lt;=D$4,'決まりの表'!$B$5,'決まりの表'!$B$6)))</f>
        <v/>
      </c>
      <c r="E358" s="27">
        <f>IF(E$2="",0,IF(($C358&lt;E$3)+($C358&gt;E$5),0,IF(1+($D$2&lt;&gt;"")*($C358&lt;=$D$6)&gt;=3,'決まりの表'!$B$7,IF($C358&lt;=E$4,'決まりの表'!$B$5,'決まりの表'!$B$6))))</f>
        <v/>
      </c>
      <c r="F358" s="27">
        <f>IF(F$2="",0,IF(($C358&lt;F$3)+($C358&gt;F$5),0,IF(1+($D$2&lt;&gt;"")*($C358&lt;=$D$6)+($E$2&lt;&gt;"")*($C358&lt;=$E$6)&gt;=3,'決まりの表'!$B$7,IF($C358&lt;=F$4,'決まりの表'!$B$5,'決まりの表'!$B$6))))</f>
        <v/>
      </c>
      <c r="G358" s="27">
        <f>IF(G$2="",0,IF(($C358&lt;G$3)+($C358&gt;G$5),0,IF(1+($D$2&lt;&gt;"")*($C358&lt;=$D$6)+($E$2&lt;&gt;"")*($C358&lt;=$E$6)+($F$2&lt;&gt;"")*($C358&lt;=$F$6)&gt;=3,'決まりの表'!$B$7,IF($C358&lt;=G$4,'決まりの表'!$B$5,'決まりの表'!$B$6))))</f>
        <v/>
      </c>
      <c r="H358" s="26">
        <f>SUM(D358:G358)</f>
        <v/>
      </c>
      <c r="I358" s="27">
        <f>IF(COUNTIFS('決まりの表'!$B$12:$B$17,MONTH(A358))&gt;0,H356+H357,0)</f>
        <v/>
      </c>
    </row>
    <row r="359">
      <c r="A359" s="23">
        <f>EOMONTH(A358,0)+1</f>
        <v/>
      </c>
      <c r="B359" s="12">
        <f>YEAR(A359)</f>
        <v/>
      </c>
      <c r="C359" s="12">
        <f>YEAR(A359)*12+MONTH(A359)</f>
        <v/>
      </c>
      <c r="D359" s="27">
        <f>IF(D$2="",0,IF(($C359&lt;D$3)+($C359&gt;D$5),0,IF($C359&lt;=D$4,'決まりの表'!$B$5,'決まりの表'!$B$6)))</f>
        <v/>
      </c>
      <c r="E359" s="27">
        <f>IF(E$2="",0,IF(($C359&lt;E$3)+($C359&gt;E$5),0,IF(1+($D$2&lt;&gt;"")*($C359&lt;=$D$6)&gt;=3,'決まりの表'!$B$7,IF($C359&lt;=E$4,'決まりの表'!$B$5,'決まりの表'!$B$6))))</f>
        <v/>
      </c>
      <c r="F359" s="27">
        <f>IF(F$2="",0,IF(($C359&lt;F$3)+($C359&gt;F$5),0,IF(1+($D$2&lt;&gt;"")*($C359&lt;=$D$6)+($E$2&lt;&gt;"")*($C359&lt;=$E$6)&gt;=3,'決まりの表'!$B$7,IF($C359&lt;=F$4,'決まりの表'!$B$5,'決まりの表'!$B$6))))</f>
        <v/>
      </c>
      <c r="G359" s="27">
        <f>IF(G$2="",0,IF(($C359&lt;G$3)+($C359&gt;G$5),0,IF(1+($D$2&lt;&gt;"")*($C359&lt;=$D$6)+($E$2&lt;&gt;"")*($C359&lt;=$E$6)+($F$2&lt;&gt;"")*($C359&lt;=$F$6)&gt;=3,'決まりの表'!$B$7,IF($C359&lt;=G$4,'決まりの表'!$B$5,'決まりの表'!$B$6))))</f>
        <v/>
      </c>
      <c r="H359" s="26">
        <f>SUM(D359:G359)</f>
        <v/>
      </c>
      <c r="I359" s="27">
        <f>IF(COUNTIFS('決まりの表'!$B$12:$B$17,MONTH(A359))&gt;0,H357+H358,0)</f>
        <v/>
      </c>
    </row>
    <row r="360">
      <c r="A360" s="23">
        <f>EOMONTH(A359,0)+1</f>
        <v/>
      </c>
      <c r="B360" s="12">
        <f>YEAR(A360)</f>
        <v/>
      </c>
      <c r="C360" s="12">
        <f>YEAR(A360)*12+MONTH(A360)</f>
        <v/>
      </c>
      <c r="D360" s="27">
        <f>IF(D$2="",0,IF(($C360&lt;D$3)+($C360&gt;D$5),0,IF($C360&lt;=D$4,'決まりの表'!$B$5,'決まりの表'!$B$6)))</f>
        <v/>
      </c>
      <c r="E360" s="27">
        <f>IF(E$2="",0,IF(($C360&lt;E$3)+($C360&gt;E$5),0,IF(1+($D$2&lt;&gt;"")*($C360&lt;=$D$6)&gt;=3,'決まりの表'!$B$7,IF($C360&lt;=E$4,'決まりの表'!$B$5,'決まりの表'!$B$6))))</f>
        <v/>
      </c>
      <c r="F360" s="27">
        <f>IF(F$2="",0,IF(($C360&lt;F$3)+($C360&gt;F$5),0,IF(1+($D$2&lt;&gt;"")*($C360&lt;=$D$6)+($E$2&lt;&gt;"")*($C360&lt;=$E$6)&gt;=3,'決まりの表'!$B$7,IF($C360&lt;=F$4,'決まりの表'!$B$5,'決まりの表'!$B$6))))</f>
        <v/>
      </c>
      <c r="G360" s="27">
        <f>IF(G$2="",0,IF(($C360&lt;G$3)+($C360&gt;G$5),0,IF(1+($D$2&lt;&gt;"")*($C360&lt;=$D$6)+($E$2&lt;&gt;"")*($C360&lt;=$E$6)+($F$2&lt;&gt;"")*($C360&lt;=$F$6)&gt;=3,'決まりの表'!$B$7,IF($C360&lt;=G$4,'決まりの表'!$B$5,'決まりの表'!$B$6))))</f>
        <v/>
      </c>
      <c r="H360" s="26">
        <f>SUM(D360:G360)</f>
        <v/>
      </c>
      <c r="I360" s="27">
        <f>IF(COUNTIFS('決まりの表'!$B$12:$B$17,MONTH(A360))&gt;0,H358+H359,0)</f>
        <v/>
      </c>
    </row>
    <row r="361">
      <c r="A361" s="23">
        <f>EOMONTH(A360,0)+1</f>
        <v/>
      </c>
      <c r="B361" s="12">
        <f>YEAR(A361)</f>
        <v/>
      </c>
      <c r="C361" s="12">
        <f>YEAR(A361)*12+MONTH(A361)</f>
        <v/>
      </c>
      <c r="D361" s="27">
        <f>IF(D$2="",0,IF(($C361&lt;D$3)+($C361&gt;D$5),0,IF($C361&lt;=D$4,'決まりの表'!$B$5,'決まりの表'!$B$6)))</f>
        <v/>
      </c>
      <c r="E361" s="27">
        <f>IF(E$2="",0,IF(($C361&lt;E$3)+($C361&gt;E$5),0,IF(1+($D$2&lt;&gt;"")*($C361&lt;=$D$6)&gt;=3,'決まりの表'!$B$7,IF($C361&lt;=E$4,'決まりの表'!$B$5,'決まりの表'!$B$6))))</f>
        <v/>
      </c>
      <c r="F361" s="27">
        <f>IF(F$2="",0,IF(($C361&lt;F$3)+($C361&gt;F$5),0,IF(1+($D$2&lt;&gt;"")*($C361&lt;=$D$6)+($E$2&lt;&gt;"")*($C361&lt;=$E$6)&gt;=3,'決まりの表'!$B$7,IF($C361&lt;=F$4,'決まりの表'!$B$5,'決まりの表'!$B$6))))</f>
        <v/>
      </c>
      <c r="G361" s="27">
        <f>IF(G$2="",0,IF(($C361&lt;G$3)+($C361&gt;G$5),0,IF(1+($D$2&lt;&gt;"")*($C361&lt;=$D$6)+($E$2&lt;&gt;"")*($C361&lt;=$E$6)+($F$2&lt;&gt;"")*($C361&lt;=$F$6)&gt;=3,'決まりの表'!$B$7,IF($C361&lt;=G$4,'決まりの表'!$B$5,'決まりの表'!$B$6))))</f>
        <v/>
      </c>
      <c r="H361" s="26">
        <f>SUM(D361:G361)</f>
        <v/>
      </c>
      <c r="I361" s="27">
        <f>IF(COUNTIFS('決まりの表'!$B$12:$B$17,MONTH(A361))&gt;0,H359+H360,0)</f>
        <v/>
      </c>
    </row>
    <row r="362">
      <c r="A362" s="23">
        <f>EOMONTH(A361,0)+1</f>
        <v/>
      </c>
      <c r="B362" s="12">
        <f>YEAR(A362)</f>
        <v/>
      </c>
      <c r="C362" s="12">
        <f>YEAR(A362)*12+MONTH(A362)</f>
        <v/>
      </c>
      <c r="D362" s="27">
        <f>IF(D$2="",0,IF(($C362&lt;D$3)+($C362&gt;D$5),0,IF($C362&lt;=D$4,'決まりの表'!$B$5,'決まりの表'!$B$6)))</f>
        <v/>
      </c>
      <c r="E362" s="27">
        <f>IF(E$2="",0,IF(($C362&lt;E$3)+($C362&gt;E$5),0,IF(1+($D$2&lt;&gt;"")*($C362&lt;=$D$6)&gt;=3,'決まりの表'!$B$7,IF($C362&lt;=E$4,'決まりの表'!$B$5,'決まりの表'!$B$6))))</f>
        <v/>
      </c>
      <c r="F362" s="27">
        <f>IF(F$2="",0,IF(($C362&lt;F$3)+($C362&gt;F$5),0,IF(1+($D$2&lt;&gt;"")*($C362&lt;=$D$6)+($E$2&lt;&gt;"")*($C362&lt;=$E$6)&gt;=3,'決まりの表'!$B$7,IF($C362&lt;=F$4,'決まりの表'!$B$5,'決まりの表'!$B$6))))</f>
        <v/>
      </c>
      <c r="G362" s="27">
        <f>IF(G$2="",0,IF(($C362&lt;G$3)+($C362&gt;G$5),0,IF(1+($D$2&lt;&gt;"")*($C362&lt;=$D$6)+($E$2&lt;&gt;"")*($C362&lt;=$E$6)+($F$2&lt;&gt;"")*($C362&lt;=$F$6)&gt;=3,'決まりの表'!$B$7,IF($C362&lt;=G$4,'決まりの表'!$B$5,'決まりの表'!$B$6))))</f>
        <v/>
      </c>
      <c r="H362" s="26">
        <f>SUM(D362:G362)</f>
        <v/>
      </c>
      <c r="I362" s="27">
        <f>IF(COUNTIFS('決まりの表'!$B$12:$B$17,MONTH(A362))&gt;0,H360+H361,0)</f>
        <v/>
      </c>
    </row>
    <row r="363">
      <c r="A363" s="23">
        <f>EOMONTH(A362,0)+1</f>
        <v/>
      </c>
      <c r="B363" s="12">
        <f>YEAR(A363)</f>
        <v/>
      </c>
      <c r="C363" s="12">
        <f>YEAR(A363)*12+MONTH(A363)</f>
        <v/>
      </c>
      <c r="D363" s="27">
        <f>IF(D$2="",0,IF(($C363&lt;D$3)+($C363&gt;D$5),0,IF($C363&lt;=D$4,'決まりの表'!$B$5,'決まりの表'!$B$6)))</f>
        <v/>
      </c>
      <c r="E363" s="27">
        <f>IF(E$2="",0,IF(($C363&lt;E$3)+($C363&gt;E$5),0,IF(1+($D$2&lt;&gt;"")*($C363&lt;=$D$6)&gt;=3,'決まりの表'!$B$7,IF($C363&lt;=E$4,'決まりの表'!$B$5,'決まりの表'!$B$6))))</f>
        <v/>
      </c>
      <c r="F363" s="27">
        <f>IF(F$2="",0,IF(($C363&lt;F$3)+($C363&gt;F$5),0,IF(1+($D$2&lt;&gt;"")*($C363&lt;=$D$6)+($E$2&lt;&gt;"")*($C363&lt;=$E$6)&gt;=3,'決まりの表'!$B$7,IF($C363&lt;=F$4,'決まりの表'!$B$5,'決まりの表'!$B$6))))</f>
        <v/>
      </c>
      <c r="G363" s="27">
        <f>IF(G$2="",0,IF(($C363&lt;G$3)+($C363&gt;G$5),0,IF(1+($D$2&lt;&gt;"")*($C363&lt;=$D$6)+($E$2&lt;&gt;"")*($C363&lt;=$E$6)+($F$2&lt;&gt;"")*($C363&lt;=$F$6)&gt;=3,'決まりの表'!$B$7,IF($C363&lt;=G$4,'決まりの表'!$B$5,'決まりの表'!$B$6))))</f>
        <v/>
      </c>
      <c r="H363" s="26">
        <f>SUM(D363:G363)</f>
        <v/>
      </c>
      <c r="I363" s="27">
        <f>IF(COUNTIFS('決まりの表'!$B$12:$B$17,MONTH(A363))&gt;0,H361+H362,0)</f>
        <v/>
      </c>
    </row>
    <row r="364">
      <c r="A364" s="23">
        <f>EOMONTH(A363,0)+1</f>
        <v/>
      </c>
      <c r="B364" s="12">
        <f>YEAR(A364)</f>
        <v/>
      </c>
      <c r="C364" s="12">
        <f>YEAR(A364)*12+MONTH(A364)</f>
        <v/>
      </c>
      <c r="D364" s="27">
        <f>IF(D$2="",0,IF(($C364&lt;D$3)+($C364&gt;D$5),0,IF($C364&lt;=D$4,'決まりの表'!$B$5,'決まりの表'!$B$6)))</f>
        <v/>
      </c>
      <c r="E364" s="27">
        <f>IF(E$2="",0,IF(($C364&lt;E$3)+($C364&gt;E$5),0,IF(1+($D$2&lt;&gt;"")*($C364&lt;=$D$6)&gt;=3,'決まりの表'!$B$7,IF($C364&lt;=E$4,'決まりの表'!$B$5,'決まりの表'!$B$6))))</f>
        <v/>
      </c>
      <c r="F364" s="27">
        <f>IF(F$2="",0,IF(($C364&lt;F$3)+($C364&gt;F$5),0,IF(1+($D$2&lt;&gt;"")*($C364&lt;=$D$6)+($E$2&lt;&gt;"")*($C364&lt;=$E$6)&gt;=3,'決まりの表'!$B$7,IF($C364&lt;=F$4,'決まりの表'!$B$5,'決まりの表'!$B$6))))</f>
        <v/>
      </c>
      <c r="G364" s="27">
        <f>IF(G$2="",0,IF(($C364&lt;G$3)+($C364&gt;G$5),0,IF(1+($D$2&lt;&gt;"")*($C364&lt;=$D$6)+($E$2&lt;&gt;"")*($C364&lt;=$E$6)+($F$2&lt;&gt;"")*($C364&lt;=$F$6)&gt;=3,'決まりの表'!$B$7,IF($C364&lt;=G$4,'決まりの表'!$B$5,'決まりの表'!$B$6))))</f>
        <v/>
      </c>
      <c r="H364" s="26">
        <f>SUM(D364:G364)</f>
        <v/>
      </c>
      <c r="I364" s="27">
        <f>IF(COUNTIFS('決まりの表'!$B$12:$B$17,MONTH(A364))&gt;0,H362+H363,0)</f>
        <v/>
      </c>
    </row>
    <row r="365">
      <c r="A365" s="23">
        <f>EOMONTH(A364,0)+1</f>
        <v/>
      </c>
      <c r="B365" s="12">
        <f>YEAR(A365)</f>
        <v/>
      </c>
      <c r="C365" s="12">
        <f>YEAR(A365)*12+MONTH(A365)</f>
        <v/>
      </c>
      <c r="D365" s="27">
        <f>IF(D$2="",0,IF(($C365&lt;D$3)+($C365&gt;D$5),0,IF($C365&lt;=D$4,'決まりの表'!$B$5,'決まりの表'!$B$6)))</f>
        <v/>
      </c>
      <c r="E365" s="27">
        <f>IF(E$2="",0,IF(($C365&lt;E$3)+($C365&gt;E$5),0,IF(1+($D$2&lt;&gt;"")*($C365&lt;=$D$6)&gt;=3,'決まりの表'!$B$7,IF($C365&lt;=E$4,'決まりの表'!$B$5,'決まりの表'!$B$6))))</f>
        <v/>
      </c>
      <c r="F365" s="27">
        <f>IF(F$2="",0,IF(($C365&lt;F$3)+($C365&gt;F$5),0,IF(1+($D$2&lt;&gt;"")*($C365&lt;=$D$6)+($E$2&lt;&gt;"")*($C365&lt;=$E$6)&gt;=3,'決まりの表'!$B$7,IF($C365&lt;=F$4,'決まりの表'!$B$5,'決まりの表'!$B$6))))</f>
        <v/>
      </c>
      <c r="G365" s="27">
        <f>IF(G$2="",0,IF(($C365&lt;G$3)+($C365&gt;G$5),0,IF(1+($D$2&lt;&gt;"")*($C365&lt;=$D$6)+($E$2&lt;&gt;"")*($C365&lt;=$E$6)+($F$2&lt;&gt;"")*($C365&lt;=$F$6)&gt;=3,'決まりの表'!$B$7,IF($C365&lt;=G$4,'決まりの表'!$B$5,'決まりの表'!$B$6))))</f>
        <v/>
      </c>
      <c r="H365" s="26">
        <f>SUM(D365:G365)</f>
        <v/>
      </c>
      <c r="I365" s="27">
        <f>IF(COUNTIFS('決まりの表'!$B$12:$B$17,MONTH(A365))&gt;0,H363+H364,0)</f>
        <v/>
      </c>
    </row>
    <row r="366">
      <c r="A366" s="23">
        <f>EOMONTH(A365,0)+1</f>
        <v/>
      </c>
      <c r="B366" s="12">
        <f>YEAR(A366)</f>
        <v/>
      </c>
      <c r="C366" s="12">
        <f>YEAR(A366)*12+MONTH(A366)</f>
        <v/>
      </c>
      <c r="D366" s="27">
        <f>IF(D$2="",0,IF(($C366&lt;D$3)+($C366&gt;D$5),0,IF($C366&lt;=D$4,'決まりの表'!$B$5,'決まりの表'!$B$6)))</f>
        <v/>
      </c>
      <c r="E366" s="27">
        <f>IF(E$2="",0,IF(($C366&lt;E$3)+($C366&gt;E$5),0,IF(1+($D$2&lt;&gt;"")*($C366&lt;=$D$6)&gt;=3,'決まりの表'!$B$7,IF($C366&lt;=E$4,'決まりの表'!$B$5,'決まりの表'!$B$6))))</f>
        <v/>
      </c>
      <c r="F366" s="27">
        <f>IF(F$2="",0,IF(($C366&lt;F$3)+($C366&gt;F$5),0,IF(1+($D$2&lt;&gt;"")*($C366&lt;=$D$6)+($E$2&lt;&gt;"")*($C366&lt;=$E$6)&gt;=3,'決まりの表'!$B$7,IF($C366&lt;=F$4,'決まりの表'!$B$5,'決まりの表'!$B$6))))</f>
        <v/>
      </c>
      <c r="G366" s="27">
        <f>IF(G$2="",0,IF(($C366&lt;G$3)+($C366&gt;G$5),0,IF(1+($D$2&lt;&gt;"")*($C366&lt;=$D$6)+($E$2&lt;&gt;"")*($C366&lt;=$E$6)+($F$2&lt;&gt;"")*($C366&lt;=$F$6)&gt;=3,'決まりの表'!$B$7,IF($C366&lt;=G$4,'決まりの表'!$B$5,'決まりの表'!$B$6))))</f>
        <v/>
      </c>
      <c r="H366" s="26">
        <f>SUM(D366:G366)</f>
        <v/>
      </c>
      <c r="I366" s="27">
        <f>IF(COUNTIFS('決まりの表'!$B$12:$B$17,MONTH(A366))&gt;0,H364+H365,0)</f>
        <v/>
      </c>
    </row>
    <row r="367">
      <c r="A367" s="23">
        <f>EOMONTH(A366,0)+1</f>
        <v/>
      </c>
      <c r="B367" s="12">
        <f>YEAR(A367)</f>
        <v/>
      </c>
      <c r="C367" s="12">
        <f>YEAR(A367)*12+MONTH(A367)</f>
        <v/>
      </c>
      <c r="D367" s="27">
        <f>IF(D$2="",0,IF(($C367&lt;D$3)+($C367&gt;D$5),0,IF($C367&lt;=D$4,'決まりの表'!$B$5,'決まりの表'!$B$6)))</f>
        <v/>
      </c>
      <c r="E367" s="27">
        <f>IF(E$2="",0,IF(($C367&lt;E$3)+($C367&gt;E$5),0,IF(1+($D$2&lt;&gt;"")*($C367&lt;=$D$6)&gt;=3,'決まりの表'!$B$7,IF($C367&lt;=E$4,'決まりの表'!$B$5,'決まりの表'!$B$6))))</f>
        <v/>
      </c>
      <c r="F367" s="27">
        <f>IF(F$2="",0,IF(($C367&lt;F$3)+($C367&gt;F$5),0,IF(1+($D$2&lt;&gt;"")*($C367&lt;=$D$6)+($E$2&lt;&gt;"")*($C367&lt;=$E$6)&gt;=3,'決まりの表'!$B$7,IF($C367&lt;=F$4,'決まりの表'!$B$5,'決まりの表'!$B$6))))</f>
        <v/>
      </c>
      <c r="G367" s="27">
        <f>IF(G$2="",0,IF(($C367&lt;G$3)+($C367&gt;G$5),0,IF(1+($D$2&lt;&gt;"")*($C367&lt;=$D$6)+($E$2&lt;&gt;"")*($C367&lt;=$E$6)+($F$2&lt;&gt;"")*($C367&lt;=$F$6)&gt;=3,'決まりの表'!$B$7,IF($C367&lt;=G$4,'決まりの表'!$B$5,'決まりの表'!$B$6))))</f>
        <v/>
      </c>
      <c r="H367" s="26">
        <f>SUM(D367:G367)</f>
        <v/>
      </c>
      <c r="I367" s="27">
        <f>IF(COUNTIFS('決まりの表'!$B$12:$B$17,MONTH(A367))&gt;0,H365+H366,0)</f>
        <v/>
      </c>
    </row>
    <row r="368">
      <c r="A368" s="23">
        <f>EOMONTH(A367,0)+1</f>
        <v/>
      </c>
      <c r="B368" s="12">
        <f>YEAR(A368)</f>
        <v/>
      </c>
      <c r="C368" s="12">
        <f>YEAR(A368)*12+MONTH(A368)</f>
        <v/>
      </c>
      <c r="D368" s="27">
        <f>IF(D$2="",0,IF(($C368&lt;D$3)+($C368&gt;D$5),0,IF($C368&lt;=D$4,'決まりの表'!$B$5,'決まりの表'!$B$6)))</f>
        <v/>
      </c>
      <c r="E368" s="27">
        <f>IF(E$2="",0,IF(($C368&lt;E$3)+($C368&gt;E$5),0,IF(1+($D$2&lt;&gt;"")*($C368&lt;=$D$6)&gt;=3,'決まりの表'!$B$7,IF($C368&lt;=E$4,'決まりの表'!$B$5,'決まりの表'!$B$6))))</f>
        <v/>
      </c>
      <c r="F368" s="27">
        <f>IF(F$2="",0,IF(($C368&lt;F$3)+($C368&gt;F$5),0,IF(1+($D$2&lt;&gt;"")*($C368&lt;=$D$6)+($E$2&lt;&gt;"")*($C368&lt;=$E$6)&gt;=3,'決まりの表'!$B$7,IF($C368&lt;=F$4,'決まりの表'!$B$5,'決まりの表'!$B$6))))</f>
        <v/>
      </c>
      <c r="G368" s="27">
        <f>IF(G$2="",0,IF(($C368&lt;G$3)+($C368&gt;G$5),0,IF(1+($D$2&lt;&gt;"")*($C368&lt;=$D$6)+($E$2&lt;&gt;"")*($C368&lt;=$E$6)+($F$2&lt;&gt;"")*($C368&lt;=$F$6)&gt;=3,'決まりの表'!$B$7,IF($C368&lt;=G$4,'決まりの表'!$B$5,'決まりの表'!$B$6))))</f>
        <v/>
      </c>
      <c r="H368" s="26">
        <f>SUM(D368:G368)</f>
        <v/>
      </c>
      <c r="I368" s="27">
        <f>IF(COUNTIFS('決まりの表'!$B$12:$B$17,MONTH(A368))&gt;0,H366+H367,0)</f>
        <v/>
      </c>
    </row>
    <row r="369">
      <c r="A369" s="23">
        <f>EOMONTH(A368,0)+1</f>
        <v/>
      </c>
      <c r="B369" s="12">
        <f>YEAR(A369)</f>
        <v/>
      </c>
      <c r="C369" s="12">
        <f>YEAR(A369)*12+MONTH(A369)</f>
        <v/>
      </c>
      <c r="D369" s="27">
        <f>IF(D$2="",0,IF(($C369&lt;D$3)+($C369&gt;D$5),0,IF($C369&lt;=D$4,'決まりの表'!$B$5,'決まりの表'!$B$6)))</f>
        <v/>
      </c>
      <c r="E369" s="27">
        <f>IF(E$2="",0,IF(($C369&lt;E$3)+($C369&gt;E$5),0,IF(1+($D$2&lt;&gt;"")*($C369&lt;=$D$6)&gt;=3,'決まりの表'!$B$7,IF($C369&lt;=E$4,'決まりの表'!$B$5,'決まりの表'!$B$6))))</f>
        <v/>
      </c>
      <c r="F369" s="27">
        <f>IF(F$2="",0,IF(($C369&lt;F$3)+($C369&gt;F$5),0,IF(1+($D$2&lt;&gt;"")*($C369&lt;=$D$6)+($E$2&lt;&gt;"")*($C369&lt;=$E$6)&gt;=3,'決まりの表'!$B$7,IF($C369&lt;=F$4,'決まりの表'!$B$5,'決まりの表'!$B$6))))</f>
        <v/>
      </c>
      <c r="G369" s="27">
        <f>IF(G$2="",0,IF(($C369&lt;G$3)+($C369&gt;G$5),0,IF(1+($D$2&lt;&gt;"")*($C369&lt;=$D$6)+($E$2&lt;&gt;"")*($C369&lt;=$E$6)+($F$2&lt;&gt;"")*($C369&lt;=$F$6)&gt;=3,'決まりの表'!$B$7,IF($C369&lt;=G$4,'決まりの表'!$B$5,'決まりの表'!$B$6))))</f>
        <v/>
      </c>
      <c r="H369" s="26">
        <f>SUM(D369:G369)</f>
        <v/>
      </c>
      <c r="I369" s="27">
        <f>IF(COUNTIFS('決まりの表'!$B$12:$B$17,MONTH(A369))&gt;0,H367+H368,0)</f>
        <v/>
      </c>
    </row>
    <row r="370">
      <c r="A370" s="23">
        <f>EOMONTH(A369,0)+1</f>
        <v/>
      </c>
      <c r="B370" s="12">
        <f>YEAR(A370)</f>
        <v/>
      </c>
      <c r="C370" s="12">
        <f>YEAR(A370)*12+MONTH(A370)</f>
        <v/>
      </c>
      <c r="D370" s="27">
        <f>IF(D$2="",0,IF(($C370&lt;D$3)+($C370&gt;D$5),0,IF($C370&lt;=D$4,'決まりの表'!$B$5,'決まりの表'!$B$6)))</f>
        <v/>
      </c>
      <c r="E370" s="27">
        <f>IF(E$2="",0,IF(($C370&lt;E$3)+($C370&gt;E$5),0,IF(1+($D$2&lt;&gt;"")*($C370&lt;=$D$6)&gt;=3,'決まりの表'!$B$7,IF($C370&lt;=E$4,'決まりの表'!$B$5,'決まりの表'!$B$6))))</f>
        <v/>
      </c>
      <c r="F370" s="27">
        <f>IF(F$2="",0,IF(($C370&lt;F$3)+($C370&gt;F$5),0,IF(1+($D$2&lt;&gt;"")*($C370&lt;=$D$6)+($E$2&lt;&gt;"")*($C370&lt;=$E$6)&gt;=3,'決まりの表'!$B$7,IF($C370&lt;=F$4,'決まりの表'!$B$5,'決まりの表'!$B$6))))</f>
        <v/>
      </c>
      <c r="G370" s="27">
        <f>IF(G$2="",0,IF(($C370&lt;G$3)+($C370&gt;G$5),0,IF(1+($D$2&lt;&gt;"")*($C370&lt;=$D$6)+($E$2&lt;&gt;"")*($C370&lt;=$E$6)+($F$2&lt;&gt;"")*($C370&lt;=$F$6)&gt;=3,'決まりの表'!$B$7,IF($C370&lt;=G$4,'決まりの表'!$B$5,'決まりの表'!$B$6))))</f>
        <v/>
      </c>
      <c r="H370" s="26">
        <f>SUM(D370:G370)</f>
        <v/>
      </c>
      <c r="I370" s="27">
        <f>IF(COUNTIFS('決まりの表'!$B$12:$B$17,MONTH(A370))&gt;0,H368+H369,0)</f>
        <v/>
      </c>
    </row>
    <row r="371">
      <c r="A371" s="23">
        <f>EOMONTH(A370,0)+1</f>
        <v/>
      </c>
      <c r="B371" s="12">
        <f>YEAR(A371)</f>
        <v/>
      </c>
      <c r="C371" s="12">
        <f>YEAR(A371)*12+MONTH(A371)</f>
        <v/>
      </c>
      <c r="D371" s="27">
        <f>IF(D$2="",0,IF(($C371&lt;D$3)+($C371&gt;D$5),0,IF($C371&lt;=D$4,'決まりの表'!$B$5,'決まりの表'!$B$6)))</f>
        <v/>
      </c>
      <c r="E371" s="27">
        <f>IF(E$2="",0,IF(($C371&lt;E$3)+($C371&gt;E$5),0,IF(1+($D$2&lt;&gt;"")*($C371&lt;=$D$6)&gt;=3,'決まりの表'!$B$7,IF($C371&lt;=E$4,'決まりの表'!$B$5,'決まりの表'!$B$6))))</f>
        <v/>
      </c>
      <c r="F371" s="27">
        <f>IF(F$2="",0,IF(($C371&lt;F$3)+($C371&gt;F$5),0,IF(1+($D$2&lt;&gt;"")*($C371&lt;=$D$6)+($E$2&lt;&gt;"")*($C371&lt;=$E$6)&gt;=3,'決まりの表'!$B$7,IF($C371&lt;=F$4,'決まりの表'!$B$5,'決まりの表'!$B$6))))</f>
        <v/>
      </c>
      <c r="G371" s="27">
        <f>IF(G$2="",0,IF(($C371&lt;G$3)+($C371&gt;G$5),0,IF(1+($D$2&lt;&gt;"")*($C371&lt;=$D$6)+($E$2&lt;&gt;"")*($C371&lt;=$E$6)+($F$2&lt;&gt;"")*($C371&lt;=$F$6)&gt;=3,'決まりの表'!$B$7,IF($C371&lt;=G$4,'決まりの表'!$B$5,'決まりの表'!$B$6))))</f>
        <v/>
      </c>
      <c r="H371" s="26">
        <f>SUM(D371:G371)</f>
        <v/>
      </c>
      <c r="I371" s="27">
        <f>IF(COUNTIFS('決まりの表'!$B$12:$B$17,MONTH(A371))&gt;0,H369+H370,0)</f>
        <v/>
      </c>
    </row>
    <row r="372">
      <c r="A372" s="23">
        <f>EOMONTH(A371,0)+1</f>
        <v/>
      </c>
      <c r="B372" s="12">
        <f>YEAR(A372)</f>
        <v/>
      </c>
      <c r="C372" s="12">
        <f>YEAR(A372)*12+MONTH(A372)</f>
        <v/>
      </c>
      <c r="D372" s="27">
        <f>IF(D$2="",0,IF(($C372&lt;D$3)+($C372&gt;D$5),0,IF($C372&lt;=D$4,'決まりの表'!$B$5,'決まりの表'!$B$6)))</f>
        <v/>
      </c>
      <c r="E372" s="27">
        <f>IF(E$2="",0,IF(($C372&lt;E$3)+($C372&gt;E$5),0,IF(1+($D$2&lt;&gt;"")*($C372&lt;=$D$6)&gt;=3,'決まりの表'!$B$7,IF($C372&lt;=E$4,'決まりの表'!$B$5,'決まりの表'!$B$6))))</f>
        <v/>
      </c>
      <c r="F372" s="27">
        <f>IF(F$2="",0,IF(($C372&lt;F$3)+($C372&gt;F$5),0,IF(1+($D$2&lt;&gt;"")*($C372&lt;=$D$6)+($E$2&lt;&gt;"")*($C372&lt;=$E$6)&gt;=3,'決まりの表'!$B$7,IF($C372&lt;=F$4,'決まりの表'!$B$5,'決まりの表'!$B$6))))</f>
        <v/>
      </c>
      <c r="G372" s="27">
        <f>IF(G$2="",0,IF(($C372&lt;G$3)+($C372&gt;G$5),0,IF(1+($D$2&lt;&gt;"")*($C372&lt;=$D$6)+($E$2&lt;&gt;"")*($C372&lt;=$E$6)+($F$2&lt;&gt;"")*($C372&lt;=$F$6)&gt;=3,'決まりの表'!$B$7,IF($C372&lt;=G$4,'決まりの表'!$B$5,'決まりの表'!$B$6))))</f>
        <v/>
      </c>
      <c r="H372" s="26">
        <f>SUM(D372:G372)</f>
        <v/>
      </c>
      <c r="I372" s="27">
        <f>IF(COUNTIFS('決まりの表'!$B$12:$B$17,MONTH(A372))&gt;0,H370+H371,0)</f>
        <v/>
      </c>
    </row>
    <row r="373">
      <c r="A373" s="23">
        <f>EOMONTH(A372,0)+1</f>
        <v/>
      </c>
      <c r="B373" s="12">
        <f>YEAR(A373)</f>
        <v/>
      </c>
      <c r="C373" s="12">
        <f>YEAR(A373)*12+MONTH(A373)</f>
        <v/>
      </c>
      <c r="D373" s="27">
        <f>IF(D$2="",0,IF(($C373&lt;D$3)+($C373&gt;D$5),0,IF($C373&lt;=D$4,'決まりの表'!$B$5,'決まりの表'!$B$6)))</f>
        <v/>
      </c>
      <c r="E373" s="27">
        <f>IF(E$2="",0,IF(($C373&lt;E$3)+($C373&gt;E$5),0,IF(1+($D$2&lt;&gt;"")*($C373&lt;=$D$6)&gt;=3,'決まりの表'!$B$7,IF($C373&lt;=E$4,'決まりの表'!$B$5,'決まりの表'!$B$6))))</f>
        <v/>
      </c>
      <c r="F373" s="27">
        <f>IF(F$2="",0,IF(($C373&lt;F$3)+($C373&gt;F$5),0,IF(1+($D$2&lt;&gt;"")*($C373&lt;=$D$6)+($E$2&lt;&gt;"")*($C373&lt;=$E$6)&gt;=3,'決まりの表'!$B$7,IF($C373&lt;=F$4,'決まりの表'!$B$5,'決まりの表'!$B$6))))</f>
        <v/>
      </c>
      <c r="G373" s="27">
        <f>IF(G$2="",0,IF(($C373&lt;G$3)+($C373&gt;G$5),0,IF(1+($D$2&lt;&gt;"")*($C373&lt;=$D$6)+($E$2&lt;&gt;"")*($C373&lt;=$E$6)+($F$2&lt;&gt;"")*($C373&lt;=$F$6)&gt;=3,'決まりの表'!$B$7,IF($C373&lt;=G$4,'決まりの表'!$B$5,'決まりの表'!$B$6))))</f>
        <v/>
      </c>
      <c r="H373" s="26">
        <f>SUM(D373:G373)</f>
        <v/>
      </c>
      <c r="I373" s="27">
        <f>IF(COUNTIFS('決まりの表'!$B$12:$B$17,MONTH(A373))&gt;0,H371+H372,0)</f>
        <v/>
      </c>
    </row>
    <row r="374">
      <c r="A374" s="23">
        <f>EOMONTH(A373,0)+1</f>
        <v/>
      </c>
      <c r="B374" s="12">
        <f>YEAR(A374)</f>
        <v/>
      </c>
      <c r="C374" s="12">
        <f>YEAR(A374)*12+MONTH(A374)</f>
        <v/>
      </c>
      <c r="D374" s="27">
        <f>IF(D$2="",0,IF(($C374&lt;D$3)+($C374&gt;D$5),0,IF($C374&lt;=D$4,'決まりの表'!$B$5,'決まりの表'!$B$6)))</f>
        <v/>
      </c>
      <c r="E374" s="27">
        <f>IF(E$2="",0,IF(($C374&lt;E$3)+($C374&gt;E$5),0,IF(1+($D$2&lt;&gt;"")*($C374&lt;=$D$6)&gt;=3,'決まりの表'!$B$7,IF($C374&lt;=E$4,'決まりの表'!$B$5,'決まりの表'!$B$6))))</f>
        <v/>
      </c>
      <c r="F374" s="27">
        <f>IF(F$2="",0,IF(($C374&lt;F$3)+($C374&gt;F$5),0,IF(1+($D$2&lt;&gt;"")*($C374&lt;=$D$6)+($E$2&lt;&gt;"")*($C374&lt;=$E$6)&gt;=3,'決まりの表'!$B$7,IF($C374&lt;=F$4,'決まりの表'!$B$5,'決まりの表'!$B$6))))</f>
        <v/>
      </c>
      <c r="G374" s="27">
        <f>IF(G$2="",0,IF(($C374&lt;G$3)+($C374&gt;G$5),0,IF(1+($D$2&lt;&gt;"")*($C374&lt;=$D$6)+($E$2&lt;&gt;"")*($C374&lt;=$E$6)+($F$2&lt;&gt;"")*($C374&lt;=$F$6)&gt;=3,'決まりの表'!$B$7,IF($C374&lt;=G$4,'決まりの表'!$B$5,'決まりの表'!$B$6))))</f>
        <v/>
      </c>
      <c r="H374" s="26">
        <f>SUM(D374:G374)</f>
        <v/>
      </c>
      <c r="I374" s="27">
        <f>IF(COUNTIFS('決まりの表'!$B$12:$B$17,MONTH(A374))&gt;0,H372+H373,0)</f>
        <v/>
      </c>
    </row>
    <row r="375">
      <c r="A375" s="23">
        <f>EOMONTH(A374,0)+1</f>
        <v/>
      </c>
      <c r="B375" s="12">
        <f>YEAR(A375)</f>
        <v/>
      </c>
      <c r="C375" s="12">
        <f>YEAR(A375)*12+MONTH(A375)</f>
        <v/>
      </c>
      <c r="D375" s="27">
        <f>IF(D$2="",0,IF(($C375&lt;D$3)+($C375&gt;D$5),0,IF($C375&lt;=D$4,'決まりの表'!$B$5,'決まりの表'!$B$6)))</f>
        <v/>
      </c>
      <c r="E375" s="27">
        <f>IF(E$2="",0,IF(($C375&lt;E$3)+($C375&gt;E$5),0,IF(1+($D$2&lt;&gt;"")*($C375&lt;=$D$6)&gt;=3,'決まりの表'!$B$7,IF($C375&lt;=E$4,'決まりの表'!$B$5,'決まりの表'!$B$6))))</f>
        <v/>
      </c>
      <c r="F375" s="27">
        <f>IF(F$2="",0,IF(($C375&lt;F$3)+($C375&gt;F$5),0,IF(1+($D$2&lt;&gt;"")*($C375&lt;=$D$6)+($E$2&lt;&gt;"")*($C375&lt;=$E$6)&gt;=3,'決まりの表'!$B$7,IF($C375&lt;=F$4,'決まりの表'!$B$5,'決まりの表'!$B$6))))</f>
        <v/>
      </c>
      <c r="G375" s="27">
        <f>IF(G$2="",0,IF(($C375&lt;G$3)+($C375&gt;G$5),0,IF(1+($D$2&lt;&gt;"")*($C375&lt;=$D$6)+($E$2&lt;&gt;"")*($C375&lt;=$E$6)+($F$2&lt;&gt;"")*($C375&lt;=$F$6)&gt;=3,'決まりの表'!$B$7,IF($C375&lt;=G$4,'決まりの表'!$B$5,'決まりの表'!$B$6))))</f>
        <v/>
      </c>
      <c r="H375" s="26">
        <f>SUM(D375:G375)</f>
        <v/>
      </c>
      <c r="I375" s="27">
        <f>IF(COUNTIFS('決まりの表'!$B$12:$B$17,MONTH(A375))&gt;0,H373+H374,0)</f>
        <v/>
      </c>
    </row>
    <row r="376">
      <c r="A376" s="23">
        <f>EOMONTH(A375,0)+1</f>
        <v/>
      </c>
      <c r="B376" s="12">
        <f>YEAR(A376)</f>
        <v/>
      </c>
      <c r="C376" s="12">
        <f>YEAR(A376)*12+MONTH(A376)</f>
        <v/>
      </c>
      <c r="D376" s="27">
        <f>IF(D$2="",0,IF(($C376&lt;D$3)+($C376&gt;D$5),0,IF($C376&lt;=D$4,'決まりの表'!$B$5,'決まりの表'!$B$6)))</f>
        <v/>
      </c>
      <c r="E376" s="27">
        <f>IF(E$2="",0,IF(($C376&lt;E$3)+($C376&gt;E$5),0,IF(1+($D$2&lt;&gt;"")*($C376&lt;=$D$6)&gt;=3,'決まりの表'!$B$7,IF($C376&lt;=E$4,'決まりの表'!$B$5,'決まりの表'!$B$6))))</f>
        <v/>
      </c>
      <c r="F376" s="27">
        <f>IF(F$2="",0,IF(($C376&lt;F$3)+($C376&gt;F$5),0,IF(1+($D$2&lt;&gt;"")*($C376&lt;=$D$6)+($E$2&lt;&gt;"")*($C376&lt;=$E$6)&gt;=3,'決まりの表'!$B$7,IF($C376&lt;=F$4,'決まりの表'!$B$5,'決まりの表'!$B$6))))</f>
        <v/>
      </c>
      <c r="G376" s="27">
        <f>IF(G$2="",0,IF(($C376&lt;G$3)+($C376&gt;G$5),0,IF(1+($D$2&lt;&gt;"")*($C376&lt;=$D$6)+($E$2&lt;&gt;"")*($C376&lt;=$E$6)+($F$2&lt;&gt;"")*($C376&lt;=$F$6)&gt;=3,'決まりの表'!$B$7,IF($C376&lt;=G$4,'決まりの表'!$B$5,'決まりの表'!$B$6))))</f>
        <v/>
      </c>
      <c r="H376" s="26">
        <f>SUM(D376:G376)</f>
        <v/>
      </c>
      <c r="I376" s="27">
        <f>IF(COUNTIFS('決まりの表'!$B$12:$B$17,MONTH(A376))&gt;0,H374+H375,0)</f>
        <v/>
      </c>
    </row>
    <row r="377">
      <c r="A377" s="23">
        <f>EOMONTH(A376,0)+1</f>
        <v/>
      </c>
      <c r="B377" s="12">
        <f>YEAR(A377)</f>
        <v/>
      </c>
      <c r="C377" s="12">
        <f>YEAR(A377)*12+MONTH(A377)</f>
        <v/>
      </c>
      <c r="D377" s="27">
        <f>IF(D$2="",0,IF(($C377&lt;D$3)+($C377&gt;D$5),0,IF($C377&lt;=D$4,'決まりの表'!$B$5,'決まりの表'!$B$6)))</f>
        <v/>
      </c>
      <c r="E377" s="27">
        <f>IF(E$2="",0,IF(($C377&lt;E$3)+($C377&gt;E$5),0,IF(1+($D$2&lt;&gt;"")*($C377&lt;=$D$6)&gt;=3,'決まりの表'!$B$7,IF($C377&lt;=E$4,'決まりの表'!$B$5,'決まりの表'!$B$6))))</f>
        <v/>
      </c>
      <c r="F377" s="27">
        <f>IF(F$2="",0,IF(($C377&lt;F$3)+($C377&gt;F$5),0,IF(1+($D$2&lt;&gt;"")*($C377&lt;=$D$6)+($E$2&lt;&gt;"")*($C377&lt;=$E$6)&gt;=3,'決まりの表'!$B$7,IF($C377&lt;=F$4,'決まりの表'!$B$5,'決まりの表'!$B$6))))</f>
        <v/>
      </c>
      <c r="G377" s="27">
        <f>IF(G$2="",0,IF(($C377&lt;G$3)+($C377&gt;G$5),0,IF(1+($D$2&lt;&gt;"")*($C377&lt;=$D$6)+($E$2&lt;&gt;"")*($C377&lt;=$E$6)+($F$2&lt;&gt;"")*($C377&lt;=$F$6)&gt;=3,'決まりの表'!$B$7,IF($C377&lt;=G$4,'決まりの表'!$B$5,'決まりの表'!$B$6))))</f>
        <v/>
      </c>
      <c r="H377" s="26">
        <f>SUM(D377:G377)</f>
        <v/>
      </c>
      <c r="I377" s="27">
        <f>IF(COUNTIFS('決まりの表'!$B$12:$B$17,MONTH(A377))&gt;0,H375+H376,0)</f>
        <v/>
      </c>
    </row>
    <row r="378">
      <c r="A378" s="23">
        <f>EOMONTH(A377,0)+1</f>
        <v/>
      </c>
      <c r="B378" s="12">
        <f>YEAR(A378)</f>
        <v/>
      </c>
      <c r="C378" s="12">
        <f>YEAR(A378)*12+MONTH(A378)</f>
        <v/>
      </c>
      <c r="D378" s="27">
        <f>IF(D$2="",0,IF(($C378&lt;D$3)+($C378&gt;D$5),0,IF($C378&lt;=D$4,'決まりの表'!$B$5,'決まりの表'!$B$6)))</f>
        <v/>
      </c>
      <c r="E378" s="27">
        <f>IF(E$2="",0,IF(($C378&lt;E$3)+($C378&gt;E$5),0,IF(1+($D$2&lt;&gt;"")*($C378&lt;=$D$6)&gt;=3,'決まりの表'!$B$7,IF($C378&lt;=E$4,'決まりの表'!$B$5,'決まりの表'!$B$6))))</f>
        <v/>
      </c>
      <c r="F378" s="27">
        <f>IF(F$2="",0,IF(($C378&lt;F$3)+($C378&gt;F$5),0,IF(1+($D$2&lt;&gt;"")*($C378&lt;=$D$6)+($E$2&lt;&gt;"")*($C378&lt;=$E$6)&gt;=3,'決まりの表'!$B$7,IF($C378&lt;=F$4,'決まりの表'!$B$5,'決まりの表'!$B$6))))</f>
        <v/>
      </c>
      <c r="G378" s="27">
        <f>IF(G$2="",0,IF(($C378&lt;G$3)+($C378&gt;G$5),0,IF(1+($D$2&lt;&gt;"")*($C378&lt;=$D$6)+($E$2&lt;&gt;"")*($C378&lt;=$E$6)+($F$2&lt;&gt;"")*($C378&lt;=$F$6)&gt;=3,'決まりの表'!$B$7,IF($C378&lt;=G$4,'決まりの表'!$B$5,'決まりの表'!$B$6))))</f>
        <v/>
      </c>
      <c r="H378" s="26">
        <f>SUM(D378:G378)</f>
        <v/>
      </c>
      <c r="I378" s="27">
        <f>IF(COUNTIFS('決まりの表'!$B$12:$B$17,MONTH(A378))&gt;0,H376+H377,0)</f>
        <v/>
      </c>
    </row>
    <row r="379">
      <c r="A379" s="23">
        <f>EOMONTH(A378,0)+1</f>
        <v/>
      </c>
      <c r="B379" s="12">
        <f>YEAR(A379)</f>
        <v/>
      </c>
      <c r="C379" s="12">
        <f>YEAR(A379)*12+MONTH(A379)</f>
        <v/>
      </c>
      <c r="D379" s="27">
        <f>IF(D$2="",0,IF(($C379&lt;D$3)+($C379&gt;D$5),0,IF($C379&lt;=D$4,'決まりの表'!$B$5,'決まりの表'!$B$6)))</f>
        <v/>
      </c>
      <c r="E379" s="27">
        <f>IF(E$2="",0,IF(($C379&lt;E$3)+($C379&gt;E$5),0,IF(1+($D$2&lt;&gt;"")*($C379&lt;=$D$6)&gt;=3,'決まりの表'!$B$7,IF($C379&lt;=E$4,'決まりの表'!$B$5,'決まりの表'!$B$6))))</f>
        <v/>
      </c>
      <c r="F379" s="27">
        <f>IF(F$2="",0,IF(($C379&lt;F$3)+($C379&gt;F$5),0,IF(1+($D$2&lt;&gt;"")*($C379&lt;=$D$6)+($E$2&lt;&gt;"")*($C379&lt;=$E$6)&gt;=3,'決まりの表'!$B$7,IF($C379&lt;=F$4,'決まりの表'!$B$5,'決まりの表'!$B$6))))</f>
        <v/>
      </c>
      <c r="G379" s="27">
        <f>IF(G$2="",0,IF(($C379&lt;G$3)+($C379&gt;G$5),0,IF(1+($D$2&lt;&gt;"")*($C379&lt;=$D$6)+($E$2&lt;&gt;"")*($C379&lt;=$E$6)+($F$2&lt;&gt;"")*($C379&lt;=$F$6)&gt;=3,'決まりの表'!$B$7,IF($C379&lt;=G$4,'決まりの表'!$B$5,'決まりの表'!$B$6))))</f>
        <v/>
      </c>
      <c r="H379" s="26">
        <f>SUM(D379:G379)</f>
        <v/>
      </c>
      <c r="I379" s="27">
        <f>IF(COUNTIFS('決まりの表'!$B$12:$B$17,MONTH(A379))&gt;0,H377+H378,0)</f>
        <v/>
      </c>
    </row>
    <row r="380">
      <c r="A380" s="23">
        <f>EOMONTH(A379,0)+1</f>
        <v/>
      </c>
      <c r="B380" s="12">
        <f>YEAR(A380)</f>
        <v/>
      </c>
      <c r="C380" s="12">
        <f>YEAR(A380)*12+MONTH(A380)</f>
        <v/>
      </c>
      <c r="D380" s="27">
        <f>IF(D$2="",0,IF(($C380&lt;D$3)+($C380&gt;D$5),0,IF($C380&lt;=D$4,'決まりの表'!$B$5,'決まりの表'!$B$6)))</f>
        <v/>
      </c>
      <c r="E380" s="27">
        <f>IF(E$2="",0,IF(($C380&lt;E$3)+($C380&gt;E$5),0,IF(1+($D$2&lt;&gt;"")*($C380&lt;=$D$6)&gt;=3,'決まりの表'!$B$7,IF($C380&lt;=E$4,'決まりの表'!$B$5,'決まりの表'!$B$6))))</f>
        <v/>
      </c>
      <c r="F380" s="27">
        <f>IF(F$2="",0,IF(($C380&lt;F$3)+($C380&gt;F$5),0,IF(1+($D$2&lt;&gt;"")*($C380&lt;=$D$6)+($E$2&lt;&gt;"")*($C380&lt;=$E$6)&gt;=3,'決まりの表'!$B$7,IF($C380&lt;=F$4,'決まりの表'!$B$5,'決まりの表'!$B$6))))</f>
        <v/>
      </c>
      <c r="G380" s="27">
        <f>IF(G$2="",0,IF(($C380&lt;G$3)+($C380&gt;G$5),0,IF(1+($D$2&lt;&gt;"")*($C380&lt;=$D$6)+($E$2&lt;&gt;"")*($C380&lt;=$E$6)+($F$2&lt;&gt;"")*($C380&lt;=$F$6)&gt;=3,'決まりの表'!$B$7,IF($C380&lt;=G$4,'決まりの表'!$B$5,'決まりの表'!$B$6))))</f>
        <v/>
      </c>
      <c r="H380" s="26">
        <f>SUM(D380:G380)</f>
        <v/>
      </c>
      <c r="I380" s="27">
        <f>IF(COUNTIFS('決まりの表'!$B$12:$B$17,MONTH(A380))&gt;0,H378+H379,0)</f>
        <v/>
      </c>
    </row>
    <row r="381">
      <c r="A381" s="23">
        <f>EOMONTH(A380,0)+1</f>
        <v/>
      </c>
      <c r="B381" s="12">
        <f>YEAR(A381)</f>
        <v/>
      </c>
      <c r="C381" s="12">
        <f>YEAR(A381)*12+MONTH(A381)</f>
        <v/>
      </c>
      <c r="D381" s="27">
        <f>IF(D$2="",0,IF(($C381&lt;D$3)+($C381&gt;D$5),0,IF($C381&lt;=D$4,'決まりの表'!$B$5,'決まりの表'!$B$6)))</f>
        <v/>
      </c>
      <c r="E381" s="27">
        <f>IF(E$2="",0,IF(($C381&lt;E$3)+($C381&gt;E$5),0,IF(1+($D$2&lt;&gt;"")*($C381&lt;=$D$6)&gt;=3,'決まりの表'!$B$7,IF($C381&lt;=E$4,'決まりの表'!$B$5,'決まりの表'!$B$6))))</f>
        <v/>
      </c>
      <c r="F381" s="27">
        <f>IF(F$2="",0,IF(($C381&lt;F$3)+($C381&gt;F$5),0,IF(1+($D$2&lt;&gt;"")*($C381&lt;=$D$6)+($E$2&lt;&gt;"")*($C381&lt;=$E$6)&gt;=3,'決まりの表'!$B$7,IF($C381&lt;=F$4,'決まりの表'!$B$5,'決まりの表'!$B$6))))</f>
        <v/>
      </c>
      <c r="G381" s="27">
        <f>IF(G$2="",0,IF(($C381&lt;G$3)+($C381&gt;G$5),0,IF(1+($D$2&lt;&gt;"")*($C381&lt;=$D$6)+($E$2&lt;&gt;"")*($C381&lt;=$E$6)+($F$2&lt;&gt;"")*($C381&lt;=$F$6)&gt;=3,'決まりの表'!$B$7,IF($C381&lt;=G$4,'決まりの表'!$B$5,'決まりの表'!$B$6))))</f>
        <v/>
      </c>
      <c r="H381" s="26">
        <f>SUM(D381:G381)</f>
        <v/>
      </c>
      <c r="I381" s="27">
        <f>IF(COUNTIFS('決まりの表'!$B$12:$B$17,MONTH(A381))&gt;0,H379+H380,0)</f>
        <v/>
      </c>
    </row>
    <row r="382">
      <c r="A382" s="23">
        <f>EOMONTH(A381,0)+1</f>
        <v/>
      </c>
      <c r="B382" s="12">
        <f>YEAR(A382)</f>
        <v/>
      </c>
      <c r="C382" s="12">
        <f>YEAR(A382)*12+MONTH(A382)</f>
        <v/>
      </c>
      <c r="D382" s="27">
        <f>IF(D$2="",0,IF(($C382&lt;D$3)+($C382&gt;D$5),0,IF($C382&lt;=D$4,'決まりの表'!$B$5,'決まりの表'!$B$6)))</f>
        <v/>
      </c>
      <c r="E382" s="27">
        <f>IF(E$2="",0,IF(($C382&lt;E$3)+($C382&gt;E$5),0,IF(1+($D$2&lt;&gt;"")*($C382&lt;=$D$6)&gt;=3,'決まりの表'!$B$7,IF($C382&lt;=E$4,'決まりの表'!$B$5,'決まりの表'!$B$6))))</f>
        <v/>
      </c>
      <c r="F382" s="27">
        <f>IF(F$2="",0,IF(($C382&lt;F$3)+($C382&gt;F$5),0,IF(1+($D$2&lt;&gt;"")*($C382&lt;=$D$6)+($E$2&lt;&gt;"")*($C382&lt;=$E$6)&gt;=3,'決まりの表'!$B$7,IF($C382&lt;=F$4,'決まりの表'!$B$5,'決まりの表'!$B$6))))</f>
        <v/>
      </c>
      <c r="G382" s="27">
        <f>IF(G$2="",0,IF(($C382&lt;G$3)+($C382&gt;G$5),0,IF(1+($D$2&lt;&gt;"")*($C382&lt;=$D$6)+($E$2&lt;&gt;"")*($C382&lt;=$E$6)+($F$2&lt;&gt;"")*($C382&lt;=$F$6)&gt;=3,'決まりの表'!$B$7,IF($C382&lt;=G$4,'決まりの表'!$B$5,'決まりの表'!$B$6))))</f>
        <v/>
      </c>
      <c r="H382" s="26">
        <f>SUM(D382:G382)</f>
        <v/>
      </c>
      <c r="I382" s="27">
        <f>IF(COUNTIFS('決まりの表'!$B$12:$B$17,MONTH(A382))&gt;0,H380+H381,0)</f>
        <v/>
      </c>
    </row>
    <row r="383">
      <c r="A383" s="23">
        <f>EOMONTH(A382,0)+1</f>
        <v/>
      </c>
      <c r="B383" s="12">
        <f>YEAR(A383)</f>
        <v/>
      </c>
      <c r="C383" s="12">
        <f>YEAR(A383)*12+MONTH(A383)</f>
        <v/>
      </c>
      <c r="D383" s="27">
        <f>IF(D$2="",0,IF(($C383&lt;D$3)+($C383&gt;D$5),0,IF($C383&lt;=D$4,'決まりの表'!$B$5,'決まりの表'!$B$6)))</f>
        <v/>
      </c>
      <c r="E383" s="27">
        <f>IF(E$2="",0,IF(($C383&lt;E$3)+($C383&gt;E$5),0,IF(1+($D$2&lt;&gt;"")*($C383&lt;=$D$6)&gt;=3,'決まりの表'!$B$7,IF($C383&lt;=E$4,'決まりの表'!$B$5,'決まりの表'!$B$6))))</f>
        <v/>
      </c>
      <c r="F383" s="27">
        <f>IF(F$2="",0,IF(($C383&lt;F$3)+($C383&gt;F$5),0,IF(1+($D$2&lt;&gt;"")*($C383&lt;=$D$6)+($E$2&lt;&gt;"")*($C383&lt;=$E$6)&gt;=3,'決まりの表'!$B$7,IF($C383&lt;=F$4,'決まりの表'!$B$5,'決まりの表'!$B$6))))</f>
        <v/>
      </c>
      <c r="G383" s="27">
        <f>IF(G$2="",0,IF(($C383&lt;G$3)+($C383&gt;G$5),0,IF(1+($D$2&lt;&gt;"")*($C383&lt;=$D$6)+($E$2&lt;&gt;"")*($C383&lt;=$E$6)+($F$2&lt;&gt;"")*($C383&lt;=$F$6)&gt;=3,'決まりの表'!$B$7,IF($C383&lt;=G$4,'決まりの表'!$B$5,'決まりの表'!$B$6))))</f>
        <v/>
      </c>
      <c r="H383" s="26">
        <f>SUM(D383:G383)</f>
        <v/>
      </c>
      <c r="I383" s="27">
        <f>IF(COUNTIFS('決まりの表'!$B$12:$B$17,MONTH(A383))&gt;0,H381+H382,0)</f>
        <v/>
      </c>
    </row>
    <row r="384">
      <c r="A384" s="23">
        <f>EOMONTH(A383,0)+1</f>
        <v/>
      </c>
      <c r="B384" s="12">
        <f>YEAR(A384)</f>
        <v/>
      </c>
      <c r="C384" s="12">
        <f>YEAR(A384)*12+MONTH(A384)</f>
        <v/>
      </c>
      <c r="D384" s="27">
        <f>IF(D$2="",0,IF(($C384&lt;D$3)+($C384&gt;D$5),0,IF($C384&lt;=D$4,'決まりの表'!$B$5,'決まりの表'!$B$6)))</f>
        <v/>
      </c>
      <c r="E384" s="27">
        <f>IF(E$2="",0,IF(($C384&lt;E$3)+($C384&gt;E$5),0,IF(1+($D$2&lt;&gt;"")*($C384&lt;=$D$6)&gt;=3,'決まりの表'!$B$7,IF($C384&lt;=E$4,'決まりの表'!$B$5,'決まりの表'!$B$6))))</f>
        <v/>
      </c>
      <c r="F384" s="27">
        <f>IF(F$2="",0,IF(($C384&lt;F$3)+($C384&gt;F$5),0,IF(1+($D$2&lt;&gt;"")*($C384&lt;=$D$6)+($E$2&lt;&gt;"")*($C384&lt;=$E$6)&gt;=3,'決まりの表'!$B$7,IF($C384&lt;=F$4,'決まりの表'!$B$5,'決まりの表'!$B$6))))</f>
        <v/>
      </c>
      <c r="G384" s="27">
        <f>IF(G$2="",0,IF(($C384&lt;G$3)+($C384&gt;G$5),0,IF(1+($D$2&lt;&gt;"")*($C384&lt;=$D$6)+($E$2&lt;&gt;"")*($C384&lt;=$E$6)+($F$2&lt;&gt;"")*($C384&lt;=$F$6)&gt;=3,'決まりの表'!$B$7,IF($C384&lt;=G$4,'決まりの表'!$B$5,'決まりの表'!$B$6))))</f>
        <v/>
      </c>
      <c r="H384" s="26">
        <f>SUM(D384:G384)</f>
        <v/>
      </c>
      <c r="I384" s="27">
        <f>IF(COUNTIFS('決まりの表'!$B$12:$B$17,MONTH(A384))&gt;0,H382+H383,0)</f>
        <v/>
      </c>
    </row>
    <row r="385">
      <c r="A385" s="23">
        <f>EOMONTH(A384,0)+1</f>
        <v/>
      </c>
      <c r="B385" s="12">
        <f>YEAR(A385)</f>
        <v/>
      </c>
      <c r="C385" s="12">
        <f>YEAR(A385)*12+MONTH(A385)</f>
        <v/>
      </c>
      <c r="D385" s="27">
        <f>IF(D$2="",0,IF(($C385&lt;D$3)+($C385&gt;D$5),0,IF($C385&lt;=D$4,'決まりの表'!$B$5,'決まりの表'!$B$6)))</f>
        <v/>
      </c>
      <c r="E385" s="27">
        <f>IF(E$2="",0,IF(($C385&lt;E$3)+($C385&gt;E$5),0,IF(1+($D$2&lt;&gt;"")*($C385&lt;=$D$6)&gt;=3,'決まりの表'!$B$7,IF($C385&lt;=E$4,'決まりの表'!$B$5,'決まりの表'!$B$6))))</f>
        <v/>
      </c>
      <c r="F385" s="27">
        <f>IF(F$2="",0,IF(($C385&lt;F$3)+($C385&gt;F$5),0,IF(1+($D$2&lt;&gt;"")*($C385&lt;=$D$6)+($E$2&lt;&gt;"")*($C385&lt;=$E$6)&gt;=3,'決まりの表'!$B$7,IF($C385&lt;=F$4,'決まりの表'!$B$5,'決まりの表'!$B$6))))</f>
        <v/>
      </c>
      <c r="G385" s="27">
        <f>IF(G$2="",0,IF(($C385&lt;G$3)+($C385&gt;G$5),0,IF(1+($D$2&lt;&gt;"")*($C385&lt;=$D$6)+($E$2&lt;&gt;"")*($C385&lt;=$E$6)+($F$2&lt;&gt;"")*($C385&lt;=$F$6)&gt;=3,'決まりの表'!$B$7,IF($C385&lt;=G$4,'決まりの表'!$B$5,'決まりの表'!$B$6))))</f>
        <v/>
      </c>
      <c r="H385" s="26">
        <f>SUM(D385:G385)</f>
        <v/>
      </c>
      <c r="I385" s="27">
        <f>IF(COUNTIFS('決まりの表'!$B$12:$B$17,MONTH(A385))&gt;0,H383+H384,0)</f>
        <v/>
      </c>
    </row>
    <row r="386">
      <c r="A386" s="23">
        <f>EOMONTH(A385,0)+1</f>
        <v/>
      </c>
      <c r="B386" s="12">
        <f>YEAR(A386)</f>
        <v/>
      </c>
      <c r="C386" s="12">
        <f>YEAR(A386)*12+MONTH(A386)</f>
        <v/>
      </c>
      <c r="D386" s="27">
        <f>IF(D$2="",0,IF(($C386&lt;D$3)+($C386&gt;D$5),0,IF($C386&lt;=D$4,'決まりの表'!$B$5,'決まりの表'!$B$6)))</f>
        <v/>
      </c>
      <c r="E386" s="27">
        <f>IF(E$2="",0,IF(($C386&lt;E$3)+($C386&gt;E$5),0,IF(1+($D$2&lt;&gt;"")*($C386&lt;=$D$6)&gt;=3,'決まりの表'!$B$7,IF($C386&lt;=E$4,'決まりの表'!$B$5,'決まりの表'!$B$6))))</f>
        <v/>
      </c>
      <c r="F386" s="27">
        <f>IF(F$2="",0,IF(($C386&lt;F$3)+($C386&gt;F$5),0,IF(1+($D$2&lt;&gt;"")*($C386&lt;=$D$6)+($E$2&lt;&gt;"")*($C386&lt;=$E$6)&gt;=3,'決まりの表'!$B$7,IF($C386&lt;=F$4,'決まりの表'!$B$5,'決まりの表'!$B$6))))</f>
        <v/>
      </c>
      <c r="G386" s="27">
        <f>IF(G$2="",0,IF(($C386&lt;G$3)+($C386&gt;G$5),0,IF(1+($D$2&lt;&gt;"")*($C386&lt;=$D$6)+($E$2&lt;&gt;"")*($C386&lt;=$E$6)+($F$2&lt;&gt;"")*($C386&lt;=$F$6)&gt;=3,'決まりの表'!$B$7,IF($C386&lt;=G$4,'決まりの表'!$B$5,'決まりの表'!$B$6))))</f>
        <v/>
      </c>
      <c r="H386" s="26">
        <f>SUM(D386:G386)</f>
        <v/>
      </c>
      <c r="I386" s="27">
        <f>IF(COUNTIFS('決まりの表'!$B$12:$B$17,MONTH(A386))&gt;0,H384+H385,0)</f>
        <v/>
      </c>
    </row>
    <row r="387">
      <c r="A387" s="23">
        <f>EOMONTH(A386,0)+1</f>
        <v/>
      </c>
      <c r="B387" s="12">
        <f>YEAR(A387)</f>
        <v/>
      </c>
      <c r="C387" s="12">
        <f>YEAR(A387)*12+MONTH(A387)</f>
        <v/>
      </c>
      <c r="D387" s="27">
        <f>IF(D$2="",0,IF(($C387&lt;D$3)+($C387&gt;D$5),0,IF($C387&lt;=D$4,'決まりの表'!$B$5,'決まりの表'!$B$6)))</f>
        <v/>
      </c>
      <c r="E387" s="27">
        <f>IF(E$2="",0,IF(($C387&lt;E$3)+($C387&gt;E$5),0,IF(1+($D$2&lt;&gt;"")*($C387&lt;=$D$6)&gt;=3,'決まりの表'!$B$7,IF($C387&lt;=E$4,'決まりの表'!$B$5,'決まりの表'!$B$6))))</f>
        <v/>
      </c>
      <c r="F387" s="27">
        <f>IF(F$2="",0,IF(($C387&lt;F$3)+($C387&gt;F$5),0,IF(1+($D$2&lt;&gt;"")*($C387&lt;=$D$6)+($E$2&lt;&gt;"")*($C387&lt;=$E$6)&gt;=3,'決まりの表'!$B$7,IF($C387&lt;=F$4,'決まりの表'!$B$5,'決まりの表'!$B$6))))</f>
        <v/>
      </c>
      <c r="G387" s="27">
        <f>IF(G$2="",0,IF(($C387&lt;G$3)+($C387&gt;G$5),0,IF(1+($D$2&lt;&gt;"")*($C387&lt;=$D$6)+($E$2&lt;&gt;"")*($C387&lt;=$E$6)+($F$2&lt;&gt;"")*($C387&lt;=$F$6)&gt;=3,'決まりの表'!$B$7,IF($C387&lt;=G$4,'決まりの表'!$B$5,'決まりの表'!$B$6))))</f>
        <v/>
      </c>
      <c r="H387" s="26">
        <f>SUM(D387:G387)</f>
        <v/>
      </c>
      <c r="I387" s="27">
        <f>IF(COUNTIFS('決まりの表'!$B$12:$B$17,MONTH(A387))&gt;0,H385+H386,0)</f>
        <v/>
      </c>
    </row>
    <row r="388">
      <c r="A388" s="23">
        <f>EOMONTH(A387,0)+1</f>
        <v/>
      </c>
      <c r="B388" s="12">
        <f>YEAR(A388)</f>
        <v/>
      </c>
      <c r="C388" s="12">
        <f>YEAR(A388)*12+MONTH(A388)</f>
        <v/>
      </c>
      <c r="D388" s="27">
        <f>IF(D$2="",0,IF(($C388&lt;D$3)+($C388&gt;D$5),0,IF($C388&lt;=D$4,'決まりの表'!$B$5,'決まりの表'!$B$6)))</f>
        <v/>
      </c>
      <c r="E388" s="27">
        <f>IF(E$2="",0,IF(($C388&lt;E$3)+($C388&gt;E$5),0,IF(1+($D$2&lt;&gt;"")*($C388&lt;=$D$6)&gt;=3,'決まりの表'!$B$7,IF($C388&lt;=E$4,'決まりの表'!$B$5,'決まりの表'!$B$6))))</f>
        <v/>
      </c>
      <c r="F388" s="27">
        <f>IF(F$2="",0,IF(($C388&lt;F$3)+($C388&gt;F$5),0,IF(1+($D$2&lt;&gt;"")*($C388&lt;=$D$6)+($E$2&lt;&gt;"")*($C388&lt;=$E$6)&gt;=3,'決まりの表'!$B$7,IF($C388&lt;=F$4,'決まりの表'!$B$5,'決まりの表'!$B$6))))</f>
        <v/>
      </c>
      <c r="G388" s="27">
        <f>IF(G$2="",0,IF(($C388&lt;G$3)+($C388&gt;G$5),0,IF(1+($D$2&lt;&gt;"")*($C388&lt;=$D$6)+($E$2&lt;&gt;"")*($C388&lt;=$E$6)+($F$2&lt;&gt;"")*($C388&lt;=$F$6)&gt;=3,'決まりの表'!$B$7,IF($C388&lt;=G$4,'決まりの表'!$B$5,'決まりの表'!$B$6))))</f>
        <v/>
      </c>
      <c r="H388" s="26">
        <f>SUM(D388:G388)</f>
        <v/>
      </c>
      <c r="I388" s="27">
        <f>IF(COUNTIFS('決まりの表'!$B$12:$B$17,MONTH(A388))&gt;0,H386+H387,0)</f>
        <v/>
      </c>
    </row>
    <row r="389">
      <c r="A389" s="23">
        <f>EOMONTH(A388,0)+1</f>
        <v/>
      </c>
      <c r="B389" s="12">
        <f>YEAR(A389)</f>
        <v/>
      </c>
      <c r="C389" s="12">
        <f>YEAR(A389)*12+MONTH(A389)</f>
        <v/>
      </c>
      <c r="D389" s="27">
        <f>IF(D$2="",0,IF(($C389&lt;D$3)+($C389&gt;D$5),0,IF($C389&lt;=D$4,'決まりの表'!$B$5,'決まりの表'!$B$6)))</f>
        <v/>
      </c>
      <c r="E389" s="27">
        <f>IF(E$2="",0,IF(($C389&lt;E$3)+($C389&gt;E$5),0,IF(1+($D$2&lt;&gt;"")*($C389&lt;=$D$6)&gt;=3,'決まりの表'!$B$7,IF($C389&lt;=E$4,'決まりの表'!$B$5,'決まりの表'!$B$6))))</f>
        <v/>
      </c>
      <c r="F389" s="27">
        <f>IF(F$2="",0,IF(($C389&lt;F$3)+($C389&gt;F$5),0,IF(1+($D$2&lt;&gt;"")*($C389&lt;=$D$6)+($E$2&lt;&gt;"")*($C389&lt;=$E$6)&gt;=3,'決まりの表'!$B$7,IF($C389&lt;=F$4,'決まりの表'!$B$5,'決まりの表'!$B$6))))</f>
        <v/>
      </c>
      <c r="G389" s="27">
        <f>IF(G$2="",0,IF(($C389&lt;G$3)+($C389&gt;G$5),0,IF(1+($D$2&lt;&gt;"")*($C389&lt;=$D$6)+($E$2&lt;&gt;"")*($C389&lt;=$E$6)+($F$2&lt;&gt;"")*($C389&lt;=$F$6)&gt;=3,'決まりの表'!$B$7,IF($C389&lt;=G$4,'決まりの表'!$B$5,'決まりの表'!$B$6))))</f>
        <v/>
      </c>
      <c r="H389" s="26">
        <f>SUM(D389:G389)</f>
        <v/>
      </c>
      <c r="I389" s="27">
        <f>IF(COUNTIFS('決まりの表'!$B$12:$B$17,MONTH(A389))&gt;0,H387+H388,0)</f>
        <v/>
      </c>
    </row>
    <row r="390">
      <c r="A390" s="23">
        <f>EOMONTH(A389,0)+1</f>
        <v/>
      </c>
      <c r="B390" s="12">
        <f>YEAR(A390)</f>
        <v/>
      </c>
      <c r="C390" s="12">
        <f>YEAR(A390)*12+MONTH(A390)</f>
        <v/>
      </c>
      <c r="D390" s="27">
        <f>IF(D$2="",0,IF(($C390&lt;D$3)+($C390&gt;D$5),0,IF($C390&lt;=D$4,'決まりの表'!$B$5,'決まりの表'!$B$6)))</f>
        <v/>
      </c>
      <c r="E390" s="27">
        <f>IF(E$2="",0,IF(($C390&lt;E$3)+($C390&gt;E$5),0,IF(1+($D$2&lt;&gt;"")*($C390&lt;=$D$6)&gt;=3,'決まりの表'!$B$7,IF($C390&lt;=E$4,'決まりの表'!$B$5,'決まりの表'!$B$6))))</f>
        <v/>
      </c>
      <c r="F390" s="27">
        <f>IF(F$2="",0,IF(($C390&lt;F$3)+($C390&gt;F$5),0,IF(1+($D$2&lt;&gt;"")*($C390&lt;=$D$6)+($E$2&lt;&gt;"")*($C390&lt;=$E$6)&gt;=3,'決まりの表'!$B$7,IF($C390&lt;=F$4,'決まりの表'!$B$5,'決まりの表'!$B$6))))</f>
        <v/>
      </c>
      <c r="G390" s="27">
        <f>IF(G$2="",0,IF(($C390&lt;G$3)+($C390&gt;G$5),0,IF(1+($D$2&lt;&gt;"")*($C390&lt;=$D$6)+($E$2&lt;&gt;"")*($C390&lt;=$E$6)+($F$2&lt;&gt;"")*($C390&lt;=$F$6)&gt;=3,'決まりの表'!$B$7,IF($C390&lt;=G$4,'決まりの表'!$B$5,'決まりの表'!$B$6))))</f>
        <v/>
      </c>
      <c r="H390" s="26">
        <f>SUM(D390:G390)</f>
        <v/>
      </c>
      <c r="I390" s="27">
        <f>IF(COUNTIFS('決まりの表'!$B$12:$B$17,MONTH(A390))&gt;0,H388+H389,0)</f>
        <v/>
      </c>
    </row>
    <row r="391">
      <c r="A391" s="23">
        <f>EOMONTH(A390,0)+1</f>
        <v/>
      </c>
      <c r="B391" s="12">
        <f>YEAR(A391)</f>
        <v/>
      </c>
      <c r="C391" s="12">
        <f>YEAR(A391)*12+MONTH(A391)</f>
        <v/>
      </c>
      <c r="D391" s="27">
        <f>IF(D$2="",0,IF(($C391&lt;D$3)+($C391&gt;D$5),0,IF($C391&lt;=D$4,'決まりの表'!$B$5,'決まりの表'!$B$6)))</f>
        <v/>
      </c>
      <c r="E391" s="27">
        <f>IF(E$2="",0,IF(($C391&lt;E$3)+($C391&gt;E$5),0,IF(1+($D$2&lt;&gt;"")*($C391&lt;=$D$6)&gt;=3,'決まりの表'!$B$7,IF($C391&lt;=E$4,'決まりの表'!$B$5,'決まりの表'!$B$6))))</f>
        <v/>
      </c>
      <c r="F391" s="27">
        <f>IF(F$2="",0,IF(($C391&lt;F$3)+($C391&gt;F$5),0,IF(1+($D$2&lt;&gt;"")*($C391&lt;=$D$6)+($E$2&lt;&gt;"")*($C391&lt;=$E$6)&gt;=3,'決まりの表'!$B$7,IF($C391&lt;=F$4,'決まりの表'!$B$5,'決まりの表'!$B$6))))</f>
        <v/>
      </c>
      <c r="G391" s="27">
        <f>IF(G$2="",0,IF(($C391&lt;G$3)+($C391&gt;G$5),0,IF(1+($D$2&lt;&gt;"")*($C391&lt;=$D$6)+($E$2&lt;&gt;"")*($C391&lt;=$E$6)+($F$2&lt;&gt;"")*($C391&lt;=$F$6)&gt;=3,'決まりの表'!$B$7,IF($C391&lt;=G$4,'決まりの表'!$B$5,'決まりの表'!$B$6))))</f>
        <v/>
      </c>
      <c r="H391" s="26">
        <f>SUM(D391:G391)</f>
        <v/>
      </c>
      <c r="I391" s="27">
        <f>IF(COUNTIFS('決まりの表'!$B$12:$B$17,MONTH(A391))&gt;0,H389+H390,0)</f>
        <v/>
      </c>
    </row>
    <row r="392">
      <c r="A392" s="23">
        <f>EOMONTH(A391,0)+1</f>
        <v/>
      </c>
      <c r="B392" s="12">
        <f>YEAR(A392)</f>
        <v/>
      </c>
      <c r="C392" s="12">
        <f>YEAR(A392)*12+MONTH(A392)</f>
        <v/>
      </c>
      <c r="D392" s="27">
        <f>IF(D$2="",0,IF(($C392&lt;D$3)+($C392&gt;D$5),0,IF($C392&lt;=D$4,'決まりの表'!$B$5,'決まりの表'!$B$6)))</f>
        <v/>
      </c>
      <c r="E392" s="27">
        <f>IF(E$2="",0,IF(($C392&lt;E$3)+($C392&gt;E$5),0,IF(1+($D$2&lt;&gt;"")*($C392&lt;=$D$6)&gt;=3,'決まりの表'!$B$7,IF($C392&lt;=E$4,'決まりの表'!$B$5,'決まりの表'!$B$6))))</f>
        <v/>
      </c>
      <c r="F392" s="27">
        <f>IF(F$2="",0,IF(($C392&lt;F$3)+($C392&gt;F$5),0,IF(1+($D$2&lt;&gt;"")*($C392&lt;=$D$6)+($E$2&lt;&gt;"")*($C392&lt;=$E$6)&gt;=3,'決まりの表'!$B$7,IF($C392&lt;=F$4,'決まりの表'!$B$5,'決まりの表'!$B$6))))</f>
        <v/>
      </c>
      <c r="G392" s="27">
        <f>IF(G$2="",0,IF(($C392&lt;G$3)+($C392&gt;G$5),0,IF(1+($D$2&lt;&gt;"")*($C392&lt;=$D$6)+($E$2&lt;&gt;"")*($C392&lt;=$E$6)+($F$2&lt;&gt;"")*($C392&lt;=$F$6)&gt;=3,'決まりの表'!$B$7,IF($C392&lt;=G$4,'決まりの表'!$B$5,'決まりの表'!$B$6))))</f>
        <v/>
      </c>
      <c r="H392" s="26">
        <f>SUM(D392:G392)</f>
        <v/>
      </c>
      <c r="I392" s="27">
        <f>IF(COUNTIFS('決まりの表'!$B$12:$B$17,MONTH(A392))&gt;0,H390+H391,0)</f>
        <v/>
      </c>
    </row>
    <row r="393">
      <c r="A393" s="23">
        <f>EOMONTH(A392,0)+1</f>
        <v/>
      </c>
      <c r="B393" s="12">
        <f>YEAR(A393)</f>
        <v/>
      </c>
      <c r="C393" s="12">
        <f>YEAR(A393)*12+MONTH(A393)</f>
        <v/>
      </c>
      <c r="D393" s="27">
        <f>IF(D$2="",0,IF(($C393&lt;D$3)+($C393&gt;D$5),0,IF($C393&lt;=D$4,'決まりの表'!$B$5,'決まりの表'!$B$6)))</f>
        <v/>
      </c>
      <c r="E393" s="27">
        <f>IF(E$2="",0,IF(($C393&lt;E$3)+($C393&gt;E$5),0,IF(1+($D$2&lt;&gt;"")*($C393&lt;=$D$6)&gt;=3,'決まりの表'!$B$7,IF($C393&lt;=E$4,'決まりの表'!$B$5,'決まりの表'!$B$6))))</f>
        <v/>
      </c>
      <c r="F393" s="27">
        <f>IF(F$2="",0,IF(($C393&lt;F$3)+($C393&gt;F$5),0,IF(1+($D$2&lt;&gt;"")*($C393&lt;=$D$6)+($E$2&lt;&gt;"")*($C393&lt;=$E$6)&gt;=3,'決まりの表'!$B$7,IF($C393&lt;=F$4,'決まりの表'!$B$5,'決まりの表'!$B$6))))</f>
        <v/>
      </c>
      <c r="G393" s="27">
        <f>IF(G$2="",0,IF(($C393&lt;G$3)+($C393&gt;G$5),0,IF(1+($D$2&lt;&gt;"")*($C393&lt;=$D$6)+($E$2&lt;&gt;"")*($C393&lt;=$E$6)+($F$2&lt;&gt;"")*($C393&lt;=$F$6)&gt;=3,'決まりの表'!$B$7,IF($C393&lt;=G$4,'決まりの表'!$B$5,'決まりの表'!$B$6))))</f>
        <v/>
      </c>
      <c r="H393" s="26">
        <f>SUM(D393:G393)</f>
        <v/>
      </c>
      <c r="I393" s="27">
        <f>IF(COUNTIFS('決まりの表'!$B$12:$B$17,MONTH(A393))&gt;0,H391+H392,0)</f>
        <v/>
      </c>
    </row>
    <row r="394">
      <c r="A394" s="23">
        <f>EOMONTH(A393,0)+1</f>
        <v/>
      </c>
      <c r="B394" s="12">
        <f>YEAR(A394)</f>
        <v/>
      </c>
      <c r="C394" s="12">
        <f>YEAR(A394)*12+MONTH(A394)</f>
        <v/>
      </c>
      <c r="D394" s="27">
        <f>IF(D$2="",0,IF(($C394&lt;D$3)+($C394&gt;D$5),0,IF($C394&lt;=D$4,'決まりの表'!$B$5,'決まりの表'!$B$6)))</f>
        <v/>
      </c>
      <c r="E394" s="27">
        <f>IF(E$2="",0,IF(($C394&lt;E$3)+($C394&gt;E$5),0,IF(1+($D$2&lt;&gt;"")*($C394&lt;=$D$6)&gt;=3,'決まりの表'!$B$7,IF($C394&lt;=E$4,'決まりの表'!$B$5,'決まりの表'!$B$6))))</f>
        <v/>
      </c>
      <c r="F394" s="27">
        <f>IF(F$2="",0,IF(($C394&lt;F$3)+($C394&gt;F$5),0,IF(1+($D$2&lt;&gt;"")*($C394&lt;=$D$6)+($E$2&lt;&gt;"")*($C394&lt;=$E$6)&gt;=3,'決まりの表'!$B$7,IF($C394&lt;=F$4,'決まりの表'!$B$5,'決まりの表'!$B$6))))</f>
        <v/>
      </c>
      <c r="G394" s="27">
        <f>IF(G$2="",0,IF(($C394&lt;G$3)+($C394&gt;G$5),0,IF(1+($D$2&lt;&gt;"")*($C394&lt;=$D$6)+($E$2&lt;&gt;"")*($C394&lt;=$E$6)+($F$2&lt;&gt;"")*($C394&lt;=$F$6)&gt;=3,'決まりの表'!$B$7,IF($C394&lt;=G$4,'決まりの表'!$B$5,'決まりの表'!$B$6))))</f>
        <v/>
      </c>
      <c r="H394" s="26">
        <f>SUM(D394:G394)</f>
        <v/>
      </c>
      <c r="I394" s="27">
        <f>IF(COUNTIFS('決まりの表'!$B$12:$B$17,MONTH(A394))&gt;0,H392+H393,0)</f>
        <v/>
      </c>
    </row>
    <row r="395">
      <c r="A395" s="23">
        <f>EOMONTH(A394,0)+1</f>
        <v/>
      </c>
      <c r="B395" s="12">
        <f>YEAR(A395)</f>
        <v/>
      </c>
      <c r="C395" s="12">
        <f>YEAR(A395)*12+MONTH(A395)</f>
        <v/>
      </c>
      <c r="D395" s="27">
        <f>IF(D$2="",0,IF(($C395&lt;D$3)+($C395&gt;D$5),0,IF($C395&lt;=D$4,'決まりの表'!$B$5,'決まりの表'!$B$6)))</f>
        <v/>
      </c>
      <c r="E395" s="27">
        <f>IF(E$2="",0,IF(($C395&lt;E$3)+($C395&gt;E$5),0,IF(1+($D$2&lt;&gt;"")*($C395&lt;=$D$6)&gt;=3,'決まりの表'!$B$7,IF($C395&lt;=E$4,'決まりの表'!$B$5,'決まりの表'!$B$6))))</f>
        <v/>
      </c>
      <c r="F395" s="27">
        <f>IF(F$2="",0,IF(($C395&lt;F$3)+($C395&gt;F$5),0,IF(1+($D$2&lt;&gt;"")*($C395&lt;=$D$6)+($E$2&lt;&gt;"")*($C395&lt;=$E$6)&gt;=3,'決まりの表'!$B$7,IF($C395&lt;=F$4,'決まりの表'!$B$5,'決まりの表'!$B$6))))</f>
        <v/>
      </c>
      <c r="G395" s="27">
        <f>IF(G$2="",0,IF(($C395&lt;G$3)+($C395&gt;G$5),0,IF(1+($D$2&lt;&gt;"")*($C395&lt;=$D$6)+($E$2&lt;&gt;"")*($C395&lt;=$E$6)+($F$2&lt;&gt;"")*($C395&lt;=$F$6)&gt;=3,'決まりの表'!$B$7,IF($C395&lt;=G$4,'決まりの表'!$B$5,'決まりの表'!$B$6))))</f>
        <v/>
      </c>
      <c r="H395" s="26">
        <f>SUM(D395:G395)</f>
        <v/>
      </c>
      <c r="I395" s="27">
        <f>IF(COUNTIFS('決まりの表'!$B$12:$B$17,MONTH(A395))&gt;0,H393+H394,0)</f>
        <v/>
      </c>
    </row>
    <row r="396">
      <c r="A396" s="23">
        <f>EOMONTH(A395,0)+1</f>
        <v/>
      </c>
      <c r="B396" s="12">
        <f>YEAR(A396)</f>
        <v/>
      </c>
      <c r="C396" s="12">
        <f>YEAR(A396)*12+MONTH(A396)</f>
        <v/>
      </c>
      <c r="D396" s="27">
        <f>IF(D$2="",0,IF(($C396&lt;D$3)+($C396&gt;D$5),0,IF($C396&lt;=D$4,'決まりの表'!$B$5,'決まりの表'!$B$6)))</f>
        <v/>
      </c>
      <c r="E396" s="27">
        <f>IF(E$2="",0,IF(($C396&lt;E$3)+($C396&gt;E$5),0,IF(1+($D$2&lt;&gt;"")*($C396&lt;=$D$6)&gt;=3,'決まりの表'!$B$7,IF($C396&lt;=E$4,'決まりの表'!$B$5,'決まりの表'!$B$6))))</f>
        <v/>
      </c>
      <c r="F396" s="27">
        <f>IF(F$2="",0,IF(($C396&lt;F$3)+($C396&gt;F$5),0,IF(1+($D$2&lt;&gt;"")*($C396&lt;=$D$6)+($E$2&lt;&gt;"")*($C396&lt;=$E$6)&gt;=3,'決まりの表'!$B$7,IF($C396&lt;=F$4,'決まりの表'!$B$5,'決まりの表'!$B$6))))</f>
        <v/>
      </c>
      <c r="G396" s="27">
        <f>IF(G$2="",0,IF(($C396&lt;G$3)+($C396&gt;G$5),0,IF(1+($D$2&lt;&gt;"")*($C396&lt;=$D$6)+($E$2&lt;&gt;"")*($C396&lt;=$E$6)+($F$2&lt;&gt;"")*($C396&lt;=$F$6)&gt;=3,'決まりの表'!$B$7,IF($C396&lt;=G$4,'決まりの表'!$B$5,'決まりの表'!$B$6))))</f>
        <v/>
      </c>
      <c r="H396" s="26">
        <f>SUM(D396:G396)</f>
        <v/>
      </c>
      <c r="I396" s="27">
        <f>IF(COUNTIFS('決まりの表'!$B$12:$B$17,MONTH(A396))&gt;0,H394+H395,0)</f>
        <v/>
      </c>
    </row>
    <row r="397">
      <c r="A397" s="23">
        <f>EOMONTH(A396,0)+1</f>
        <v/>
      </c>
      <c r="B397" s="12">
        <f>YEAR(A397)</f>
        <v/>
      </c>
      <c r="C397" s="12">
        <f>YEAR(A397)*12+MONTH(A397)</f>
        <v/>
      </c>
      <c r="D397" s="27">
        <f>IF(D$2="",0,IF(($C397&lt;D$3)+($C397&gt;D$5),0,IF($C397&lt;=D$4,'決まりの表'!$B$5,'決まりの表'!$B$6)))</f>
        <v/>
      </c>
      <c r="E397" s="27">
        <f>IF(E$2="",0,IF(($C397&lt;E$3)+($C397&gt;E$5),0,IF(1+($D$2&lt;&gt;"")*($C397&lt;=$D$6)&gt;=3,'決まりの表'!$B$7,IF($C397&lt;=E$4,'決まりの表'!$B$5,'決まりの表'!$B$6))))</f>
        <v/>
      </c>
      <c r="F397" s="27">
        <f>IF(F$2="",0,IF(($C397&lt;F$3)+($C397&gt;F$5),0,IF(1+($D$2&lt;&gt;"")*($C397&lt;=$D$6)+($E$2&lt;&gt;"")*($C397&lt;=$E$6)&gt;=3,'決まりの表'!$B$7,IF($C397&lt;=F$4,'決まりの表'!$B$5,'決まりの表'!$B$6))))</f>
        <v/>
      </c>
      <c r="G397" s="27">
        <f>IF(G$2="",0,IF(($C397&lt;G$3)+($C397&gt;G$5),0,IF(1+($D$2&lt;&gt;"")*($C397&lt;=$D$6)+($E$2&lt;&gt;"")*($C397&lt;=$E$6)+($F$2&lt;&gt;"")*($C397&lt;=$F$6)&gt;=3,'決まりの表'!$B$7,IF($C397&lt;=G$4,'決まりの表'!$B$5,'決まりの表'!$B$6))))</f>
        <v/>
      </c>
      <c r="H397" s="26">
        <f>SUM(D397:G397)</f>
        <v/>
      </c>
      <c r="I397" s="27">
        <f>IF(COUNTIFS('決まりの表'!$B$12:$B$17,MONTH(A397))&gt;0,H395+H396,0)</f>
        <v/>
      </c>
    </row>
    <row r="398">
      <c r="A398" s="23">
        <f>EOMONTH(A397,0)+1</f>
        <v/>
      </c>
      <c r="B398" s="12">
        <f>YEAR(A398)</f>
        <v/>
      </c>
      <c r="C398" s="12">
        <f>YEAR(A398)*12+MONTH(A398)</f>
        <v/>
      </c>
      <c r="D398" s="27">
        <f>IF(D$2="",0,IF(($C398&lt;D$3)+($C398&gt;D$5),0,IF($C398&lt;=D$4,'決まりの表'!$B$5,'決まりの表'!$B$6)))</f>
        <v/>
      </c>
      <c r="E398" s="27">
        <f>IF(E$2="",0,IF(($C398&lt;E$3)+($C398&gt;E$5),0,IF(1+($D$2&lt;&gt;"")*($C398&lt;=$D$6)&gt;=3,'決まりの表'!$B$7,IF($C398&lt;=E$4,'決まりの表'!$B$5,'決まりの表'!$B$6))))</f>
        <v/>
      </c>
      <c r="F398" s="27">
        <f>IF(F$2="",0,IF(($C398&lt;F$3)+($C398&gt;F$5),0,IF(1+($D$2&lt;&gt;"")*($C398&lt;=$D$6)+($E$2&lt;&gt;"")*($C398&lt;=$E$6)&gt;=3,'決まりの表'!$B$7,IF($C398&lt;=F$4,'決まりの表'!$B$5,'決まりの表'!$B$6))))</f>
        <v/>
      </c>
      <c r="G398" s="27">
        <f>IF(G$2="",0,IF(($C398&lt;G$3)+($C398&gt;G$5),0,IF(1+($D$2&lt;&gt;"")*($C398&lt;=$D$6)+($E$2&lt;&gt;"")*($C398&lt;=$E$6)+($F$2&lt;&gt;"")*($C398&lt;=$F$6)&gt;=3,'決まりの表'!$B$7,IF($C398&lt;=G$4,'決まりの表'!$B$5,'決まりの表'!$B$6))))</f>
        <v/>
      </c>
      <c r="H398" s="26">
        <f>SUM(D398:G398)</f>
        <v/>
      </c>
      <c r="I398" s="27">
        <f>IF(COUNTIFS('決まりの表'!$B$12:$B$17,MONTH(A398))&gt;0,H396+H397,0)</f>
        <v/>
      </c>
    </row>
    <row r="399">
      <c r="A399" s="23">
        <f>EOMONTH(A398,0)+1</f>
        <v/>
      </c>
      <c r="B399" s="12">
        <f>YEAR(A399)</f>
        <v/>
      </c>
      <c r="C399" s="12">
        <f>YEAR(A399)*12+MONTH(A399)</f>
        <v/>
      </c>
      <c r="D399" s="27">
        <f>IF(D$2="",0,IF(($C399&lt;D$3)+($C399&gt;D$5),0,IF($C399&lt;=D$4,'決まりの表'!$B$5,'決まりの表'!$B$6)))</f>
        <v/>
      </c>
      <c r="E399" s="27">
        <f>IF(E$2="",0,IF(($C399&lt;E$3)+($C399&gt;E$5),0,IF(1+($D$2&lt;&gt;"")*($C399&lt;=$D$6)&gt;=3,'決まりの表'!$B$7,IF($C399&lt;=E$4,'決まりの表'!$B$5,'決まりの表'!$B$6))))</f>
        <v/>
      </c>
      <c r="F399" s="27">
        <f>IF(F$2="",0,IF(($C399&lt;F$3)+($C399&gt;F$5),0,IF(1+($D$2&lt;&gt;"")*($C399&lt;=$D$6)+($E$2&lt;&gt;"")*($C399&lt;=$E$6)&gt;=3,'決まりの表'!$B$7,IF($C399&lt;=F$4,'決まりの表'!$B$5,'決まりの表'!$B$6))))</f>
        <v/>
      </c>
      <c r="G399" s="27">
        <f>IF(G$2="",0,IF(($C399&lt;G$3)+($C399&gt;G$5),0,IF(1+($D$2&lt;&gt;"")*($C399&lt;=$D$6)+($E$2&lt;&gt;"")*($C399&lt;=$E$6)+($F$2&lt;&gt;"")*($C399&lt;=$F$6)&gt;=3,'決まりの表'!$B$7,IF($C399&lt;=G$4,'決まりの表'!$B$5,'決まりの表'!$B$6))))</f>
        <v/>
      </c>
      <c r="H399" s="26">
        <f>SUM(D399:G399)</f>
        <v/>
      </c>
      <c r="I399" s="27">
        <f>IF(COUNTIFS('決まりの表'!$B$12:$B$17,MONTH(A399))&gt;0,H397+H398,0)</f>
        <v/>
      </c>
    </row>
    <row r="400">
      <c r="A400" s="23">
        <f>EOMONTH(A399,0)+1</f>
        <v/>
      </c>
      <c r="B400" s="12">
        <f>YEAR(A400)</f>
        <v/>
      </c>
      <c r="C400" s="12">
        <f>YEAR(A400)*12+MONTH(A400)</f>
        <v/>
      </c>
      <c r="D400" s="27">
        <f>IF(D$2="",0,IF(($C400&lt;D$3)+($C400&gt;D$5),0,IF($C400&lt;=D$4,'決まりの表'!$B$5,'決まりの表'!$B$6)))</f>
        <v/>
      </c>
      <c r="E400" s="27">
        <f>IF(E$2="",0,IF(($C400&lt;E$3)+($C400&gt;E$5),0,IF(1+($D$2&lt;&gt;"")*($C400&lt;=$D$6)&gt;=3,'決まりの表'!$B$7,IF($C400&lt;=E$4,'決まりの表'!$B$5,'決まりの表'!$B$6))))</f>
        <v/>
      </c>
      <c r="F400" s="27">
        <f>IF(F$2="",0,IF(($C400&lt;F$3)+($C400&gt;F$5),0,IF(1+($D$2&lt;&gt;"")*($C400&lt;=$D$6)+($E$2&lt;&gt;"")*($C400&lt;=$E$6)&gt;=3,'決まりの表'!$B$7,IF($C400&lt;=F$4,'決まりの表'!$B$5,'決まりの表'!$B$6))))</f>
        <v/>
      </c>
      <c r="G400" s="27">
        <f>IF(G$2="",0,IF(($C400&lt;G$3)+($C400&gt;G$5),0,IF(1+($D$2&lt;&gt;"")*($C400&lt;=$D$6)+($E$2&lt;&gt;"")*($C400&lt;=$E$6)+($F$2&lt;&gt;"")*($C400&lt;=$F$6)&gt;=3,'決まりの表'!$B$7,IF($C400&lt;=G$4,'決まりの表'!$B$5,'決まりの表'!$B$6))))</f>
        <v/>
      </c>
      <c r="H400" s="26">
        <f>SUM(D400:G400)</f>
        <v/>
      </c>
      <c r="I400" s="27">
        <f>IF(COUNTIFS('決まりの表'!$B$12:$B$17,MONTH(A400))&gt;0,H398+H399,0)</f>
        <v/>
      </c>
    </row>
    <row r="401">
      <c r="A401" s="23">
        <f>EOMONTH(A400,0)+1</f>
        <v/>
      </c>
      <c r="B401" s="12">
        <f>YEAR(A401)</f>
        <v/>
      </c>
      <c r="C401" s="12">
        <f>YEAR(A401)*12+MONTH(A401)</f>
        <v/>
      </c>
      <c r="D401" s="27">
        <f>IF(D$2="",0,IF(($C401&lt;D$3)+($C401&gt;D$5),0,IF($C401&lt;=D$4,'決まりの表'!$B$5,'決まりの表'!$B$6)))</f>
        <v/>
      </c>
      <c r="E401" s="27">
        <f>IF(E$2="",0,IF(($C401&lt;E$3)+($C401&gt;E$5),0,IF(1+($D$2&lt;&gt;"")*($C401&lt;=$D$6)&gt;=3,'決まりの表'!$B$7,IF($C401&lt;=E$4,'決まりの表'!$B$5,'決まりの表'!$B$6))))</f>
        <v/>
      </c>
      <c r="F401" s="27">
        <f>IF(F$2="",0,IF(($C401&lt;F$3)+($C401&gt;F$5),0,IF(1+($D$2&lt;&gt;"")*($C401&lt;=$D$6)+($E$2&lt;&gt;"")*($C401&lt;=$E$6)&gt;=3,'決まりの表'!$B$7,IF($C401&lt;=F$4,'決まりの表'!$B$5,'決まりの表'!$B$6))))</f>
        <v/>
      </c>
      <c r="G401" s="27">
        <f>IF(G$2="",0,IF(($C401&lt;G$3)+($C401&gt;G$5),0,IF(1+($D$2&lt;&gt;"")*($C401&lt;=$D$6)+($E$2&lt;&gt;"")*($C401&lt;=$E$6)+($F$2&lt;&gt;"")*($C401&lt;=$F$6)&gt;=3,'決まりの表'!$B$7,IF($C401&lt;=G$4,'決まりの表'!$B$5,'決まりの表'!$B$6))))</f>
        <v/>
      </c>
      <c r="H401" s="26">
        <f>SUM(D401:G401)</f>
        <v/>
      </c>
      <c r="I401" s="27">
        <f>IF(COUNTIFS('決まりの表'!$B$12:$B$17,MONTH(A401))&gt;0,H399+H400,0)</f>
        <v/>
      </c>
    </row>
    <row r="402">
      <c r="A402" s="23">
        <f>EOMONTH(A401,0)+1</f>
        <v/>
      </c>
      <c r="B402" s="12">
        <f>YEAR(A402)</f>
        <v/>
      </c>
      <c r="C402" s="12">
        <f>YEAR(A402)*12+MONTH(A402)</f>
        <v/>
      </c>
      <c r="D402" s="27">
        <f>IF(D$2="",0,IF(($C402&lt;D$3)+($C402&gt;D$5),0,IF($C402&lt;=D$4,'決まりの表'!$B$5,'決まりの表'!$B$6)))</f>
        <v/>
      </c>
      <c r="E402" s="27">
        <f>IF(E$2="",0,IF(($C402&lt;E$3)+($C402&gt;E$5),0,IF(1+($D$2&lt;&gt;"")*($C402&lt;=$D$6)&gt;=3,'決まりの表'!$B$7,IF($C402&lt;=E$4,'決まりの表'!$B$5,'決まりの表'!$B$6))))</f>
        <v/>
      </c>
      <c r="F402" s="27">
        <f>IF(F$2="",0,IF(($C402&lt;F$3)+($C402&gt;F$5),0,IF(1+($D$2&lt;&gt;"")*($C402&lt;=$D$6)+($E$2&lt;&gt;"")*($C402&lt;=$E$6)&gt;=3,'決まりの表'!$B$7,IF($C402&lt;=F$4,'決まりの表'!$B$5,'決まりの表'!$B$6))))</f>
        <v/>
      </c>
      <c r="G402" s="27">
        <f>IF(G$2="",0,IF(($C402&lt;G$3)+($C402&gt;G$5),0,IF(1+($D$2&lt;&gt;"")*($C402&lt;=$D$6)+($E$2&lt;&gt;"")*($C402&lt;=$E$6)+($F$2&lt;&gt;"")*($C402&lt;=$F$6)&gt;=3,'決まりの表'!$B$7,IF($C402&lt;=G$4,'決まりの表'!$B$5,'決まりの表'!$B$6))))</f>
        <v/>
      </c>
      <c r="H402" s="26">
        <f>SUM(D402:G402)</f>
        <v/>
      </c>
      <c r="I402" s="27">
        <f>IF(COUNTIFS('決まりの表'!$B$12:$B$17,MONTH(A402))&gt;0,H400+H401,0)</f>
        <v/>
      </c>
    </row>
    <row r="403">
      <c r="A403" s="23">
        <f>EOMONTH(A402,0)+1</f>
        <v/>
      </c>
      <c r="B403" s="12">
        <f>YEAR(A403)</f>
        <v/>
      </c>
      <c r="C403" s="12">
        <f>YEAR(A403)*12+MONTH(A403)</f>
        <v/>
      </c>
      <c r="D403" s="27">
        <f>IF(D$2="",0,IF(($C403&lt;D$3)+($C403&gt;D$5),0,IF($C403&lt;=D$4,'決まりの表'!$B$5,'決まりの表'!$B$6)))</f>
        <v/>
      </c>
      <c r="E403" s="27">
        <f>IF(E$2="",0,IF(($C403&lt;E$3)+($C403&gt;E$5),0,IF(1+($D$2&lt;&gt;"")*($C403&lt;=$D$6)&gt;=3,'決まりの表'!$B$7,IF($C403&lt;=E$4,'決まりの表'!$B$5,'決まりの表'!$B$6))))</f>
        <v/>
      </c>
      <c r="F403" s="27">
        <f>IF(F$2="",0,IF(($C403&lt;F$3)+($C403&gt;F$5),0,IF(1+($D$2&lt;&gt;"")*($C403&lt;=$D$6)+($E$2&lt;&gt;"")*($C403&lt;=$E$6)&gt;=3,'決まりの表'!$B$7,IF($C403&lt;=F$4,'決まりの表'!$B$5,'決まりの表'!$B$6))))</f>
        <v/>
      </c>
      <c r="G403" s="27">
        <f>IF(G$2="",0,IF(($C403&lt;G$3)+($C403&gt;G$5),0,IF(1+($D$2&lt;&gt;"")*($C403&lt;=$D$6)+($E$2&lt;&gt;"")*($C403&lt;=$E$6)+($F$2&lt;&gt;"")*($C403&lt;=$F$6)&gt;=3,'決まりの表'!$B$7,IF($C403&lt;=G$4,'決まりの表'!$B$5,'決まりの表'!$B$6))))</f>
        <v/>
      </c>
      <c r="H403" s="26">
        <f>SUM(D403:G403)</f>
        <v/>
      </c>
      <c r="I403" s="27">
        <f>IF(COUNTIFS('決まりの表'!$B$12:$B$17,MONTH(A403))&gt;0,H401+H402,0)</f>
        <v/>
      </c>
    </row>
    <row r="404">
      <c r="A404" s="23">
        <f>EOMONTH(A403,0)+1</f>
        <v/>
      </c>
      <c r="B404" s="12">
        <f>YEAR(A404)</f>
        <v/>
      </c>
      <c r="C404" s="12">
        <f>YEAR(A404)*12+MONTH(A404)</f>
        <v/>
      </c>
      <c r="D404" s="27">
        <f>IF(D$2="",0,IF(($C404&lt;D$3)+($C404&gt;D$5),0,IF($C404&lt;=D$4,'決まりの表'!$B$5,'決まりの表'!$B$6)))</f>
        <v/>
      </c>
      <c r="E404" s="27">
        <f>IF(E$2="",0,IF(($C404&lt;E$3)+($C404&gt;E$5),0,IF(1+($D$2&lt;&gt;"")*($C404&lt;=$D$6)&gt;=3,'決まりの表'!$B$7,IF($C404&lt;=E$4,'決まりの表'!$B$5,'決まりの表'!$B$6))))</f>
        <v/>
      </c>
      <c r="F404" s="27">
        <f>IF(F$2="",0,IF(($C404&lt;F$3)+($C404&gt;F$5),0,IF(1+($D$2&lt;&gt;"")*($C404&lt;=$D$6)+($E$2&lt;&gt;"")*($C404&lt;=$E$6)&gt;=3,'決まりの表'!$B$7,IF($C404&lt;=F$4,'決まりの表'!$B$5,'決まりの表'!$B$6))))</f>
        <v/>
      </c>
      <c r="G404" s="27">
        <f>IF(G$2="",0,IF(($C404&lt;G$3)+($C404&gt;G$5),0,IF(1+($D$2&lt;&gt;"")*($C404&lt;=$D$6)+($E$2&lt;&gt;"")*($C404&lt;=$E$6)+($F$2&lt;&gt;"")*($C404&lt;=$F$6)&gt;=3,'決まりの表'!$B$7,IF($C404&lt;=G$4,'決まりの表'!$B$5,'決まりの表'!$B$6))))</f>
        <v/>
      </c>
      <c r="H404" s="26">
        <f>SUM(D404:G404)</f>
        <v/>
      </c>
      <c r="I404" s="27">
        <f>IF(COUNTIFS('決まりの表'!$B$12:$B$17,MONTH(A404))&gt;0,H402+H403,0)</f>
        <v/>
      </c>
    </row>
    <row r="405">
      <c r="A405" s="23">
        <f>EOMONTH(A404,0)+1</f>
        <v/>
      </c>
      <c r="B405" s="12">
        <f>YEAR(A405)</f>
        <v/>
      </c>
      <c r="C405" s="12">
        <f>YEAR(A405)*12+MONTH(A405)</f>
        <v/>
      </c>
      <c r="D405" s="27">
        <f>IF(D$2="",0,IF(($C405&lt;D$3)+($C405&gt;D$5),0,IF($C405&lt;=D$4,'決まりの表'!$B$5,'決まりの表'!$B$6)))</f>
        <v/>
      </c>
      <c r="E405" s="27">
        <f>IF(E$2="",0,IF(($C405&lt;E$3)+($C405&gt;E$5),0,IF(1+($D$2&lt;&gt;"")*($C405&lt;=$D$6)&gt;=3,'決まりの表'!$B$7,IF($C405&lt;=E$4,'決まりの表'!$B$5,'決まりの表'!$B$6))))</f>
        <v/>
      </c>
      <c r="F405" s="27">
        <f>IF(F$2="",0,IF(($C405&lt;F$3)+($C405&gt;F$5),0,IF(1+($D$2&lt;&gt;"")*($C405&lt;=$D$6)+($E$2&lt;&gt;"")*($C405&lt;=$E$6)&gt;=3,'決まりの表'!$B$7,IF($C405&lt;=F$4,'決まりの表'!$B$5,'決まりの表'!$B$6))))</f>
        <v/>
      </c>
      <c r="G405" s="27">
        <f>IF(G$2="",0,IF(($C405&lt;G$3)+($C405&gt;G$5),0,IF(1+($D$2&lt;&gt;"")*($C405&lt;=$D$6)+($E$2&lt;&gt;"")*($C405&lt;=$E$6)+($F$2&lt;&gt;"")*($C405&lt;=$F$6)&gt;=3,'決まりの表'!$B$7,IF($C405&lt;=G$4,'決まりの表'!$B$5,'決まりの表'!$B$6))))</f>
        <v/>
      </c>
      <c r="H405" s="26">
        <f>SUM(D405:G405)</f>
        <v/>
      </c>
      <c r="I405" s="27">
        <f>IF(COUNTIFS('決まりの表'!$B$12:$B$17,MONTH(A405))&gt;0,H403+H404,0)</f>
        <v/>
      </c>
    </row>
    <row r="406">
      <c r="A406" s="23">
        <f>EOMONTH(A405,0)+1</f>
        <v/>
      </c>
      <c r="B406" s="12">
        <f>YEAR(A406)</f>
        <v/>
      </c>
      <c r="C406" s="12">
        <f>YEAR(A406)*12+MONTH(A406)</f>
        <v/>
      </c>
      <c r="D406" s="27">
        <f>IF(D$2="",0,IF(($C406&lt;D$3)+($C406&gt;D$5),0,IF($C406&lt;=D$4,'決まりの表'!$B$5,'決まりの表'!$B$6)))</f>
        <v/>
      </c>
      <c r="E406" s="27">
        <f>IF(E$2="",0,IF(($C406&lt;E$3)+($C406&gt;E$5),0,IF(1+($D$2&lt;&gt;"")*($C406&lt;=$D$6)&gt;=3,'決まりの表'!$B$7,IF($C406&lt;=E$4,'決まりの表'!$B$5,'決まりの表'!$B$6))))</f>
        <v/>
      </c>
      <c r="F406" s="27">
        <f>IF(F$2="",0,IF(($C406&lt;F$3)+($C406&gt;F$5),0,IF(1+($D$2&lt;&gt;"")*($C406&lt;=$D$6)+($E$2&lt;&gt;"")*($C406&lt;=$E$6)&gt;=3,'決まりの表'!$B$7,IF($C406&lt;=F$4,'決まりの表'!$B$5,'決まりの表'!$B$6))))</f>
        <v/>
      </c>
      <c r="G406" s="27">
        <f>IF(G$2="",0,IF(($C406&lt;G$3)+($C406&gt;G$5),0,IF(1+($D$2&lt;&gt;"")*($C406&lt;=$D$6)+($E$2&lt;&gt;"")*($C406&lt;=$E$6)+($F$2&lt;&gt;"")*($C406&lt;=$F$6)&gt;=3,'決まりの表'!$B$7,IF($C406&lt;=G$4,'決まりの表'!$B$5,'決まりの表'!$B$6))))</f>
        <v/>
      </c>
      <c r="H406" s="26">
        <f>SUM(D406:G406)</f>
        <v/>
      </c>
      <c r="I406" s="27">
        <f>IF(COUNTIFS('決まりの表'!$B$12:$B$17,MONTH(A406))&gt;0,H404+H405,0)</f>
        <v/>
      </c>
    </row>
    <row r="407">
      <c r="A407" s="23">
        <f>EOMONTH(A406,0)+1</f>
        <v/>
      </c>
      <c r="B407" s="12">
        <f>YEAR(A407)</f>
        <v/>
      </c>
      <c r="C407" s="12">
        <f>YEAR(A407)*12+MONTH(A407)</f>
        <v/>
      </c>
      <c r="D407" s="27">
        <f>IF(D$2="",0,IF(($C407&lt;D$3)+($C407&gt;D$5),0,IF($C407&lt;=D$4,'決まりの表'!$B$5,'決まりの表'!$B$6)))</f>
        <v/>
      </c>
      <c r="E407" s="27">
        <f>IF(E$2="",0,IF(($C407&lt;E$3)+($C407&gt;E$5),0,IF(1+($D$2&lt;&gt;"")*($C407&lt;=$D$6)&gt;=3,'決まりの表'!$B$7,IF($C407&lt;=E$4,'決まりの表'!$B$5,'決まりの表'!$B$6))))</f>
        <v/>
      </c>
      <c r="F407" s="27">
        <f>IF(F$2="",0,IF(($C407&lt;F$3)+($C407&gt;F$5),0,IF(1+($D$2&lt;&gt;"")*($C407&lt;=$D$6)+($E$2&lt;&gt;"")*($C407&lt;=$E$6)&gt;=3,'決まりの表'!$B$7,IF($C407&lt;=F$4,'決まりの表'!$B$5,'決まりの表'!$B$6))))</f>
        <v/>
      </c>
      <c r="G407" s="27">
        <f>IF(G$2="",0,IF(($C407&lt;G$3)+($C407&gt;G$5),0,IF(1+($D$2&lt;&gt;"")*($C407&lt;=$D$6)+($E$2&lt;&gt;"")*($C407&lt;=$E$6)+($F$2&lt;&gt;"")*($C407&lt;=$F$6)&gt;=3,'決まりの表'!$B$7,IF($C407&lt;=G$4,'決まりの表'!$B$5,'決まりの表'!$B$6))))</f>
        <v/>
      </c>
      <c r="H407" s="26">
        <f>SUM(D407:G407)</f>
        <v/>
      </c>
      <c r="I407" s="27">
        <f>IF(COUNTIFS('決まりの表'!$B$12:$B$17,MONTH(A407))&gt;0,H405+H406,0)</f>
        <v/>
      </c>
    </row>
    <row r="408">
      <c r="A408" s="23">
        <f>EOMONTH(A407,0)+1</f>
        <v/>
      </c>
      <c r="B408" s="12">
        <f>YEAR(A408)</f>
        <v/>
      </c>
      <c r="C408" s="12">
        <f>YEAR(A408)*12+MONTH(A408)</f>
        <v/>
      </c>
      <c r="D408" s="27">
        <f>IF(D$2="",0,IF(($C408&lt;D$3)+($C408&gt;D$5),0,IF($C408&lt;=D$4,'決まりの表'!$B$5,'決まりの表'!$B$6)))</f>
        <v/>
      </c>
      <c r="E408" s="27">
        <f>IF(E$2="",0,IF(($C408&lt;E$3)+($C408&gt;E$5),0,IF(1+($D$2&lt;&gt;"")*($C408&lt;=$D$6)&gt;=3,'決まりの表'!$B$7,IF($C408&lt;=E$4,'決まりの表'!$B$5,'決まりの表'!$B$6))))</f>
        <v/>
      </c>
      <c r="F408" s="27">
        <f>IF(F$2="",0,IF(($C408&lt;F$3)+($C408&gt;F$5),0,IF(1+($D$2&lt;&gt;"")*($C408&lt;=$D$6)+($E$2&lt;&gt;"")*($C408&lt;=$E$6)&gt;=3,'決まりの表'!$B$7,IF($C408&lt;=F$4,'決まりの表'!$B$5,'決まりの表'!$B$6))))</f>
        <v/>
      </c>
      <c r="G408" s="27">
        <f>IF(G$2="",0,IF(($C408&lt;G$3)+($C408&gt;G$5),0,IF(1+($D$2&lt;&gt;"")*($C408&lt;=$D$6)+($E$2&lt;&gt;"")*($C408&lt;=$E$6)+($F$2&lt;&gt;"")*($C408&lt;=$F$6)&gt;=3,'決まりの表'!$B$7,IF($C408&lt;=G$4,'決まりの表'!$B$5,'決まりの表'!$B$6))))</f>
        <v/>
      </c>
      <c r="H408" s="26">
        <f>SUM(D408:G408)</f>
        <v/>
      </c>
      <c r="I408" s="27">
        <f>IF(COUNTIFS('決まりの表'!$B$12:$B$17,MONTH(A408))&gt;0,H406+H407,0)</f>
        <v/>
      </c>
    </row>
    <row r="409">
      <c r="A409" s="23">
        <f>EOMONTH(A408,0)+1</f>
        <v/>
      </c>
      <c r="B409" s="12">
        <f>YEAR(A409)</f>
        <v/>
      </c>
      <c r="C409" s="12">
        <f>YEAR(A409)*12+MONTH(A409)</f>
        <v/>
      </c>
      <c r="D409" s="27">
        <f>IF(D$2="",0,IF(($C409&lt;D$3)+($C409&gt;D$5),0,IF($C409&lt;=D$4,'決まりの表'!$B$5,'決まりの表'!$B$6)))</f>
        <v/>
      </c>
      <c r="E409" s="27">
        <f>IF(E$2="",0,IF(($C409&lt;E$3)+($C409&gt;E$5),0,IF(1+($D$2&lt;&gt;"")*($C409&lt;=$D$6)&gt;=3,'決まりの表'!$B$7,IF($C409&lt;=E$4,'決まりの表'!$B$5,'決まりの表'!$B$6))))</f>
        <v/>
      </c>
      <c r="F409" s="27">
        <f>IF(F$2="",0,IF(($C409&lt;F$3)+($C409&gt;F$5),0,IF(1+($D$2&lt;&gt;"")*($C409&lt;=$D$6)+($E$2&lt;&gt;"")*($C409&lt;=$E$6)&gt;=3,'決まりの表'!$B$7,IF($C409&lt;=F$4,'決まりの表'!$B$5,'決まりの表'!$B$6))))</f>
        <v/>
      </c>
      <c r="G409" s="27">
        <f>IF(G$2="",0,IF(($C409&lt;G$3)+($C409&gt;G$5),0,IF(1+($D$2&lt;&gt;"")*($C409&lt;=$D$6)+($E$2&lt;&gt;"")*($C409&lt;=$E$6)+($F$2&lt;&gt;"")*($C409&lt;=$F$6)&gt;=3,'決まりの表'!$B$7,IF($C409&lt;=G$4,'決まりの表'!$B$5,'決まりの表'!$B$6))))</f>
        <v/>
      </c>
      <c r="H409" s="26">
        <f>SUM(D409:G409)</f>
        <v/>
      </c>
      <c r="I409" s="27">
        <f>IF(COUNTIFS('決まりの表'!$B$12:$B$17,MONTH(A409))&gt;0,H407+H408,0)</f>
        <v/>
      </c>
    </row>
    <row r="410">
      <c r="A410" s="23">
        <f>EOMONTH(A409,0)+1</f>
        <v/>
      </c>
      <c r="B410" s="12">
        <f>YEAR(A410)</f>
        <v/>
      </c>
      <c r="C410" s="12">
        <f>YEAR(A410)*12+MONTH(A410)</f>
        <v/>
      </c>
      <c r="D410" s="27">
        <f>IF(D$2="",0,IF(($C410&lt;D$3)+($C410&gt;D$5),0,IF($C410&lt;=D$4,'決まりの表'!$B$5,'決まりの表'!$B$6)))</f>
        <v/>
      </c>
      <c r="E410" s="27">
        <f>IF(E$2="",0,IF(($C410&lt;E$3)+($C410&gt;E$5),0,IF(1+($D$2&lt;&gt;"")*($C410&lt;=$D$6)&gt;=3,'決まりの表'!$B$7,IF($C410&lt;=E$4,'決まりの表'!$B$5,'決まりの表'!$B$6))))</f>
        <v/>
      </c>
      <c r="F410" s="27">
        <f>IF(F$2="",0,IF(($C410&lt;F$3)+($C410&gt;F$5),0,IF(1+($D$2&lt;&gt;"")*($C410&lt;=$D$6)+($E$2&lt;&gt;"")*($C410&lt;=$E$6)&gt;=3,'決まりの表'!$B$7,IF($C410&lt;=F$4,'決まりの表'!$B$5,'決まりの表'!$B$6))))</f>
        <v/>
      </c>
      <c r="G410" s="27">
        <f>IF(G$2="",0,IF(($C410&lt;G$3)+($C410&gt;G$5),0,IF(1+($D$2&lt;&gt;"")*($C410&lt;=$D$6)+($E$2&lt;&gt;"")*($C410&lt;=$E$6)+($F$2&lt;&gt;"")*($C410&lt;=$F$6)&gt;=3,'決まりの表'!$B$7,IF($C410&lt;=G$4,'決まりの表'!$B$5,'決まりの表'!$B$6))))</f>
        <v/>
      </c>
      <c r="H410" s="26">
        <f>SUM(D410:G410)</f>
        <v/>
      </c>
      <c r="I410" s="27">
        <f>IF(COUNTIFS('決まりの表'!$B$12:$B$17,MONTH(A410))&gt;0,H408+H409,0)</f>
        <v/>
      </c>
    </row>
    <row r="411">
      <c r="A411" s="23">
        <f>EOMONTH(A410,0)+1</f>
        <v/>
      </c>
      <c r="B411" s="12">
        <f>YEAR(A411)</f>
        <v/>
      </c>
      <c r="C411" s="12">
        <f>YEAR(A411)*12+MONTH(A411)</f>
        <v/>
      </c>
      <c r="D411" s="27">
        <f>IF(D$2="",0,IF(($C411&lt;D$3)+($C411&gt;D$5),0,IF($C411&lt;=D$4,'決まりの表'!$B$5,'決まりの表'!$B$6)))</f>
        <v/>
      </c>
      <c r="E411" s="27">
        <f>IF(E$2="",0,IF(($C411&lt;E$3)+($C411&gt;E$5),0,IF(1+($D$2&lt;&gt;"")*($C411&lt;=$D$6)&gt;=3,'決まりの表'!$B$7,IF($C411&lt;=E$4,'決まりの表'!$B$5,'決まりの表'!$B$6))))</f>
        <v/>
      </c>
      <c r="F411" s="27">
        <f>IF(F$2="",0,IF(($C411&lt;F$3)+($C411&gt;F$5),0,IF(1+($D$2&lt;&gt;"")*($C411&lt;=$D$6)+($E$2&lt;&gt;"")*($C411&lt;=$E$6)&gt;=3,'決まりの表'!$B$7,IF($C411&lt;=F$4,'決まりの表'!$B$5,'決まりの表'!$B$6))))</f>
        <v/>
      </c>
      <c r="G411" s="27">
        <f>IF(G$2="",0,IF(($C411&lt;G$3)+($C411&gt;G$5),0,IF(1+($D$2&lt;&gt;"")*($C411&lt;=$D$6)+($E$2&lt;&gt;"")*($C411&lt;=$E$6)+($F$2&lt;&gt;"")*($C411&lt;=$F$6)&gt;=3,'決まりの表'!$B$7,IF($C411&lt;=G$4,'決まりの表'!$B$5,'決まりの表'!$B$6))))</f>
        <v/>
      </c>
      <c r="H411" s="26">
        <f>SUM(D411:G411)</f>
        <v/>
      </c>
      <c r="I411" s="27">
        <f>IF(COUNTIFS('決まりの表'!$B$12:$B$17,MONTH(A411))&gt;0,H409+H410,0)</f>
        <v/>
      </c>
    </row>
    <row r="412">
      <c r="A412" s="23">
        <f>EOMONTH(A411,0)+1</f>
        <v/>
      </c>
      <c r="B412" s="12">
        <f>YEAR(A412)</f>
        <v/>
      </c>
      <c r="C412" s="12">
        <f>YEAR(A412)*12+MONTH(A412)</f>
        <v/>
      </c>
      <c r="D412" s="27">
        <f>IF(D$2="",0,IF(($C412&lt;D$3)+($C412&gt;D$5),0,IF($C412&lt;=D$4,'決まりの表'!$B$5,'決まりの表'!$B$6)))</f>
        <v/>
      </c>
      <c r="E412" s="27">
        <f>IF(E$2="",0,IF(($C412&lt;E$3)+($C412&gt;E$5),0,IF(1+($D$2&lt;&gt;"")*($C412&lt;=$D$6)&gt;=3,'決まりの表'!$B$7,IF($C412&lt;=E$4,'決まりの表'!$B$5,'決まりの表'!$B$6))))</f>
        <v/>
      </c>
      <c r="F412" s="27">
        <f>IF(F$2="",0,IF(($C412&lt;F$3)+($C412&gt;F$5),0,IF(1+($D$2&lt;&gt;"")*($C412&lt;=$D$6)+($E$2&lt;&gt;"")*($C412&lt;=$E$6)&gt;=3,'決まりの表'!$B$7,IF($C412&lt;=F$4,'決まりの表'!$B$5,'決まりの表'!$B$6))))</f>
        <v/>
      </c>
      <c r="G412" s="27">
        <f>IF(G$2="",0,IF(($C412&lt;G$3)+($C412&gt;G$5),0,IF(1+($D$2&lt;&gt;"")*($C412&lt;=$D$6)+($E$2&lt;&gt;"")*($C412&lt;=$E$6)+($F$2&lt;&gt;"")*($C412&lt;=$F$6)&gt;=3,'決まりの表'!$B$7,IF($C412&lt;=G$4,'決まりの表'!$B$5,'決まりの表'!$B$6))))</f>
        <v/>
      </c>
      <c r="H412" s="26">
        <f>SUM(D412:G412)</f>
        <v/>
      </c>
      <c r="I412" s="27">
        <f>IF(COUNTIFS('決まりの表'!$B$12:$B$17,MONTH(A412))&gt;0,H410+H411,0)</f>
        <v/>
      </c>
    </row>
    <row r="413">
      <c r="A413" s="23">
        <f>EOMONTH(A412,0)+1</f>
        <v/>
      </c>
      <c r="B413" s="12">
        <f>YEAR(A413)</f>
        <v/>
      </c>
      <c r="C413" s="12">
        <f>YEAR(A413)*12+MONTH(A413)</f>
        <v/>
      </c>
      <c r="D413" s="27">
        <f>IF(D$2="",0,IF(($C413&lt;D$3)+($C413&gt;D$5),0,IF($C413&lt;=D$4,'決まりの表'!$B$5,'決まりの表'!$B$6)))</f>
        <v/>
      </c>
      <c r="E413" s="27">
        <f>IF(E$2="",0,IF(($C413&lt;E$3)+($C413&gt;E$5),0,IF(1+($D$2&lt;&gt;"")*($C413&lt;=$D$6)&gt;=3,'決まりの表'!$B$7,IF($C413&lt;=E$4,'決まりの表'!$B$5,'決まりの表'!$B$6))))</f>
        <v/>
      </c>
      <c r="F413" s="27">
        <f>IF(F$2="",0,IF(($C413&lt;F$3)+($C413&gt;F$5),0,IF(1+($D$2&lt;&gt;"")*($C413&lt;=$D$6)+($E$2&lt;&gt;"")*($C413&lt;=$E$6)&gt;=3,'決まりの表'!$B$7,IF($C413&lt;=F$4,'決まりの表'!$B$5,'決まりの表'!$B$6))))</f>
        <v/>
      </c>
      <c r="G413" s="27">
        <f>IF(G$2="",0,IF(($C413&lt;G$3)+($C413&gt;G$5),0,IF(1+($D$2&lt;&gt;"")*($C413&lt;=$D$6)+($E$2&lt;&gt;"")*($C413&lt;=$E$6)+($F$2&lt;&gt;"")*($C413&lt;=$F$6)&gt;=3,'決まりの表'!$B$7,IF($C413&lt;=G$4,'決まりの表'!$B$5,'決まりの表'!$B$6))))</f>
        <v/>
      </c>
      <c r="H413" s="26">
        <f>SUM(D413:G413)</f>
        <v/>
      </c>
      <c r="I413" s="27">
        <f>IF(COUNTIFS('決まりの表'!$B$12:$B$17,MONTH(A413))&gt;0,H411+H412,0)</f>
        <v/>
      </c>
    </row>
    <row r="414">
      <c r="A414" s="23">
        <f>EOMONTH(A413,0)+1</f>
        <v/>
      </c>
      <c r="B414" s="12">
        <f>YEAR(A414)</f>
        <v/>
      </c>
      <c r="C414" s="12">
        <f>YEAR(A414)*12+MONTH(A414)</f>
        <v/>
      </c>
      <c r="D414" s="27">
        <f>IF(D$2="",0,IF(($C414&lt;D$3)+($C414&gt;D$5),0,IF($C414&lt;=D$4,'決まりの表'!$B$5,'決まりの表'!$B$6)))</f>
        <v/>
      </c>
      <c r="E414" s="27">
        <f>IF(E$2="",0,IF(($C414&lt;E$3)+($C414&gt;E$5),0,IF(1+($D$2&lt;&gt;"")*($C414&lt;=$D$6)&gt;=3,'決まりの表'!$B$7,IF($C414&lt;=E$4,'決まりの表'!$B$5,'決まりの表'!$B$6))))</f>
        <v/>
      </c>
      <c r="F414" s="27">
        <f>IF(F$2="",0,IF(($C414&lt;F$3)+($C414&gt;F$5),0,IF(1+($D$2&lt;&gt;"")*($C414&lt;=$D$6)+($E$2&lt;&gt;"")*($C414&lt;=$E$6)&gt;=3,'決まりの表'!$B$7,IF($C414&lt;=F$4,'決まりの表'!$B$5,'決まりの表'!$B$6))))</f>
        <v/>
      </c>
      <c r="G414" s="27">
        <f>IF(G$2="",0,IF(($C414&lt;G$3)+($C414&gt;G$5),0,IF(1+($D$2&lt;&gt;"")*($C414&lt;=$D$6)+($E$2&lt;&gt;"")*($C414&lt;=$E$6)+($F$2&lt;&gt;"")*($C414&lt;=$F$6)&gt;=3,'決まりの表'!$B$7,IF($C414&lt;=G$4,'決まりの表'!$B$5,'決まりの表'!$B$6))))</f>
        <v/>
      </c>
      <c r="H414" s="26">
        <f>SUM(D414:G414)</f>
        <v/>
      </c>
      <c r="I414" s="27">
        <f>IF(COUNTIFS('決まりの表'!$B$12:$B$17,MONTH(A414))&gt;0,H412+H413,0)</f>
        <v/>
      </c>
    </row>
    <row r="415">
      <c r="A415" s="23">
        <f>EOMONTH(A414,0)+1</f>
        <v/>
      </c>
      <c r="B415" s="12">
        <f>YEAR(A415)</f>
        <v/>
      </c>
      <c r="C415" s="12">
        <f>YEAR(A415)*12+MONTH(A415)</f>
        <v/>
      </c>
      <c r="D415" s="27">
        <f>IF(D$2="",0,IF(($C415&lt;D$3)+($C415&gt;D$5),0,IF($C415&lt;=D$4,'決まりの表'!$B$5,'決まりの表'!$B$6)))</f>
        <v/>
      </c>
      <c r="E415" s="27">
        <f>IF(E$2="",0,IF(($C415&lt;E$3)+($C415&gt;E$5),0,IF(1+($D$2&lt;&gt;"")*($C415&lt;=$D$6)&gt;=3,'決まりの表'!$B$7,IF($C415&lt;=E$4,'決まりの表'!$B$5,'決まりの表'!$B$6))))</f>
        <v/>
      </c>
      <c r="F415" s="27">
        <f>IF(F$2="",0,IF(($C415&lt;F$3)+($C415&gt;F$5),0,IF(1+($D$2&lt;&gt;"")*($C415&lt;=$D$6)+($E$2&lt;&gt;"")*($C415&lt;=$E$6)&gt;=3,'決まりの表'!$B$7,IF($C415&lt;=F$4,'決まりの表'!$B$5,'決まりの表'!$B$6))))</f>
        <v/>
      </c>
      <c r="G415" s="27">
        <f>IF(G$2="",0,IF(($C415&lt;G$3)+($C415&gt;G$5),0,IF(1+($D$2&lt;&gt;"")*($C415&lt;=$D$6)+($E$2&lt;&gt;"")*($C415&lt;=$E$6)+($F$2&lt;&gt;"")*($C415&lt;=$F$6)&gt;=3,'決まりの表'!$B$7,IF($C415&lt;=G$4,'決まりの表'!$B$5,'決まりの表'!$B$6))))</f>
        <v/>
      </c>
      <c r="H415" s="26">
        <f>SUM(D415:G415)</f>
        <v/>
      </c>
      <c r="I415" s="27">
        <f>IF(COUNTIFS('決まりの表'!$B$12:$B$17,MONTH(A415))&gt;0,H413+H414,0)</f>
        <v/>
      </c>
    </row>
    <row r="416">
      <c r="A416" s="23">
        <f>EOMONTH(A415,0)+1</f>
        <v/>
      </c>
      <c r="B416" s="12">
        <f>YEAR(A416)</f>
        <v/>
      </c>
      <c r="C416" s="12">
        <f>YEAR(A416)*12+MONTH(A416)</f>
        <v/>
      </c>
      <c r="D416" s="27">
        <f>IF(D$2="",0,IF(($C416&lt;D$3)+($C416&gt;D$5),0,IF($C416&lt;=D$4,'決まりの表'!$B$5,'決まりの表'!$B$6)))</f>
        <v/>
      </c>
      <c r="E416" s="27">
        <f>IF(E$2="",0,IF(($C416&lt;E$3)+($C416&gt;E$5),0,IF(1+($D$2&lt;&gt;"")*($C416&lt;=$D$6)&gt;=3,'決まりの表'!$B$7,IF($C416&lt;=E$4,'決まりの表'!$B$5,'決まりの表'!$B$6))))</f>
        <v/>
      </c>
      <c r="F416" s="27">
        <f>IF(F$2="",0,IF(($C416&lt;F$3)+($C416&gt;F$5),0,IF(1+($D$2&lt;&gt;"")*($C416&lt;=$D$6)+($E$2&lt;&gt;"")*($C416&lt;=$E$6)&gt;=3,'決まりの表'!$B$7,IF($C416&lt;=F$4,'決まりの表'!$B$5,'決まりの表'!$B$6))))</f>
        <v/>
      </c>
      <c r="G416" s="27">
        <f>IF(G$2="",0,IF(($C416&lt;G$3)+($C416&gt;G$5),0,IF(1+($D$2&lt;&gt;"")*($C416&lt;=$D$6)+($E$2&lt;&gt;"")*($C416&lt;=$E$6)+($F$2&lt;&gt;"")*($C416&lt;=$F$6)&gt;=3,'決まりの表'!$B$7,IF($C416&lt;=G$4,'決まりの表'!$B$5,'決まりの表'!$B$6))))</f>
        <v/>
      </c>
      <c r="H416" s="26">
        <f>SUM(D416:G416)</f>
        <v/>
      </c>
      <c r="I416" s="27">
        <f>IF(COUNTIFS('決まりの表'!$B$12:$B$17,MONTH(A416))&gt;0,H414+H415,0)</f>
        <v/>
      </c>
    </row>
    <row r="417">
      <c r="A417" s="23">
        <f>EOMONTH(A416,0)+1</f>
        <v/>
      </c>
      <c r="B417" s="12">
        <f>YEAR(A417)</f>
        <v/>
      </c>
      <c r="C417" s="12">
        <f>YEAR(A417)*12+MONTH(A417)</f>
        <v/>
      </c>
      <c r="D417" s="27">
        <f>IF(D$2="",0,IF(($C417&lt;D$3)+($C417&gt;D$5),0,IF($C417&lt;=D$4,'決まりの表'!$B$5,'決まりの表'!$B$6)))</f>
        <v/>
      </c>
      <c r="E417" s="27">
        <f>IF(E$2="",0,IF(($C417&lt;E$3)+($C417&gt;E$5),0,IF(1+($D$2&lt;&gt;"")*($C417&lt;=$D$6)&gt;=3,'決まりの表'!$B$7,IF($C417&lt;=E$4,'決まりの表'!$B$5,'決まりの表'!$B$6))))</f>
        <v/>
      </c>
      <c r="F417" s="27">
        <f>IF(F$2="",0,IF(($C417&lt;F$3)+($C417&gt;F$5),0,IF(1+($D$2&lt;&gt;"")*($C417&lt;=$D$6)+($E$2&lt;&gt;"")*($C417&lt;=$E$6)&gt;=3,'決まりの表'!$B$7,IF($C417&lt;=F$4,'決まりの表'!$B$5,'決まりの表'!$B$6))))</f>
        <v/>
      </c>
      <c r="G417" s="27">
        <f>IF(G$2="",0,IF(($C417&lt;G$3)+($C417&gt;G$5),0,IF(1+($D$2&lt;&gt;"")*($C417&lt;=$D$6)+($E$2&lt;&gt;"")*($C417&lt;=$E$6)+($F$2&lt;&gt;"")*($C417&lt;=$F$6)&gt;=3,'決まりの表'!$B$7,IF($C417&lt;=G$4,'決まりの表'!$B$5,'決まりの表'!$B$6))))</f>
        <v/>
      </c>
      <c r="H417" s="26">
        <f>SUM(D417:G417)</f>
        <v/>
      </c>
      <c r="I417" s="27">
        <f>IF(COUNTIFS('決まりの表'!$B$12:$B$17,MONTH(A417))&gt;0,H415+H416,0)</f>
        <v/>
      </c>
    </row>
    <row r="418">
      <c r="A418" s="23">
        <f>EOMONTH(A417,0)+1</f>
        <v/>
      </c>
      <c r="B418" s="12">
        <f>YEAR(A418)</f>
        <v/>
      </c>
      <c r="C418" s="12">
        <f>YEAR(A418)*12+MONTH(A418)</f>
        <v/>
      </c>
      <c r="D418" s="27">
        <f>IF(D$2="",0,IF(($C418&lt;D$3)+($C418&gt;D$5),0,IF($C418&lt;=D$4,'決まりの表'!$B$5,'決まりの表'!$B$6)))</f>
        <v/>
      </c>
      <c r="E418" s="27">
        <f>IF(E$2="",0,IF(($C418&lt;E$3)+($C418&gt;E$5),0,IF(1+($D$2&lt;&gt;"")*($C418&lt;=$D$6)&gt;=3,'決まりの表'!$B$7,IF($C418&lt;=E$4,'決まりの表'!$B$5,'決まりの表'!$B$6))))</f>
        <v/>
      </c>
      <c r="F418" s="27">
        <f>IF(F$2="",0,IF(($C418&lt;F$3)+($C418&gt;F$5),0,IF(1+($D$2&lt;&gt;"")*($C418&lt;=$D$6)+($E$2&lt;&gt;"")*($C418&lt;=$E$6)&gt;=3,'決まりの表'!$B$7,IF($C418&lt;=F$4,'決まりの表'!$B$5,'決まりの表'!$B$6))))</f>
        <v/>
      </c>
      <c r="G418" s="27">
        <f>IF(G$2="",0,IF(($C418&lt;G$3)+($C418&gt;G$5),0,IF(1+($D$2&lt;&gt;"")*($C418&lt;=$D$6)+($E$2&lt;&gt;"")*($C418&lt;=$E$6)+($F$2&lt;&gt;"")*($C418&lt;=$F$6)&gt;=3,'決まりの表'!$B$7,IF($C418&lt;=G$4,'決まりの表'!$B$5,'決まりの表'!$B$6))))</f>
        <v/>
      </c>
      <c r="H418" s="26">
        <f>SUM(D418:G418)</f>
        <v/>
      </c>
      <c r="I418" s="27">
        <f>IF(COUNTIFS('決まりの表'!$B$12:$B$17,MONTH(A418))&gt;0,H416+H417,0)</f>
        <v/>
      </c>
    </row>
    <row r="419">
      <c r="A419" s="23">
        <f>EOMONTH(A418,0)+1</f>
        <v/>
      </c>
      <c r="B419" s="12">
        <f>YEAR(A419)</f>
        <v/>
      </c>
      <c r="C419" s="12">
        <f>YEAR(A419)*12+MONTH(A419)</f>
        <v/>
      </c>
      <c r="D419" s="27">
        <f>IF(D$2="",0,IF(($C419&lt;D$3)+($C419&gt;D$5),0,IF($C419&lt;=D$4,'決まりの表'!$B$5,'決まりの表'!$B$6)))</f>
        <v/>
      </c>
      <c r="E419" s="27">
        <f>IF(E$2="",0,IF(($C419&lt;E$3)+($C419&gt;E$5),0,IF(1+($D$2&lt;&gt;"")*($C419&lt;=$D$6)&gt;=3,'決まりの表'!$B$7,IF($C419&lt;=E$4,'決まりの表'!$B$5,'決まりの表'!$B$6))))</f>
        <v/>
      </c>
      <c r="F419" s="27">
        <f>IF(F$2="",0,IF(($C419&lt;F$3)+($C419&gt;F$5),0,IF(1+($D$2&lt;&gt;"")*($C419&lt;=$D$6)+($E$2&lt;&gt;"")*($C419&lt;=$E$6)&gt;=3,'決まりの表'!$B$7,IF($C419&lt;=F$4,'決まりの表'!$B$5,'決まりの表'!$B$6))))</f>
        <v/>
      </c>
      <c r="G419" s="27">
        <f>IF(G$2="",0,IF(($C419&lt;G$3)+($C419&gt;G$5),0,IF(1+($D$2&lt;&gt;"")*($C419&lt;=$D$6)+($E$2&lt;&gt;"")*($C419&lt;=$E$6)+($F$2&lt;&gt;"")*($C419&lt;=$F$6)&gt;=3,'決まりの表'!$B$7,IF($C419&lt;=G$4,'決まりの表'!$B$5,'決まりの表'!$B$6))))</f>
        <v/>
      </c>
      <c r="H419" s="26">
        <f>SUM(D419:G419)</f>
        <v/>
      </c>
      <c r="I419" s="27">
        <f>IF(COUNTIFS('決まりの表'!$B$12:$B$17,MONTH(A419))&gt;0,H417+H418,0)</f>
        <v/>
      </c>
    </row>
    <row r="420">
      <c r="A420" s="23">
        <f>EOMONTH(A419,0)+1</f>
        <v/>
      </c>
      <c r="B420" s="12">
        <f>YEAR(A420)</f>
        <v/>
      </c>
      <c r="C420" s="12">
        <f>YEAR(A420)*12+MONTH(A420)</f>
        <v/>
      </c>
      <c r="D420" s="27">
        <f>IF(D$2="",0,IF(($C420&lt;D$3)+($C420&gt;D$5),0,IF($C420&lt;=D$4,'決まりの表'!$B$5,'決まりの表'!$B$6)))</f>
        <v/>
      </c>
      <c r="E420" s="27">
        <f>IF(E$2="",0,IF(($C420&lt;E$3)+($C420&gt;E$5),0,IF(1+($D$2&lt;&gt;"")*($C420&lt;=$D$6)&gt;=3,'決まりの表'!$B$7,IF($C420&lt;=E$4,'決まりの表'!$B$5,'決まりの表'!$B$6))))</f>
        <v/>
      </c>
      <c r="F420" s="27">
        <f>IF(F$2="",0,IF(($C420&lt;F$3)+($C420&gt;F$5),0,IF(1+($D$2&lt;&gt;"")*($C420&lt;=$D$6)+($E$2&lt;&gt;"")*($C420&lt;=$E$6)&gt;=3,'決まりの表'!$B$7,IF($C420&lt;=F$4,'決まりの表'!$B$5,'決まりの表'!$B$6))))</f>
        <v/>
      </c>
      <c r="G420" s="27">
        <f>IF(G$2="",0,IF(($C420&lt;G$3)+($C420&gt;G$5),0,IF(1+($D$2&lt;&gt;"")*($C420&lt;=$D$6)+($E$2&lt;&gt;"")*($C420&lt;=$E$6)+($F$2&lt;&gt;"")*($C420&lt;=$F$6)&gt;=3,'決まりの表'!$B$7,IF($C420&lt;=G$4,'決まりの表'!$B$5,'決まりの表'!$B$6))))</f>
        <v/>
      </c>
      <c r="H420" s="26">
        <f>SUM(D420:G420)</f>
        <v/>
      </c>
      <c r="I420" s="27">
        <f>IF(COUNTIFS('決まりの表'!$B$12:$B$17,MONTH(A420))&gt;0,H418+H419,0)</f>
        <v/>
      </c>
    </row>
    <row r="421">
      <c r="A421" s="23">
        <f>EOMONTH(A420,0)+1</f>
        <v/>
      </c>
      <c r="B421" s="12">
        <f>YEAR(A421)</f>
        <v/>
      </c>
      <c r="C421" s="12">
        <f>YEAR(A421)*12+MONTH(A421)</f>
        <v/>
      </c>
      <c r="D421" s="27">
        <f>IF(D$2="",0,IF(($C421&lt;D$3)+($C421&gt;D$5),0,IF($C421&lt;=D$4,'決まりの表'!$B$5,'決まりの表'!$B$6)))</f>
        <v/>
      </c>
      <c r="E421" s="27">
        <f>IF(E$2="",0,IF(($C421&lt;E$3)+($C421&gt;E$5),0,IF(1+($D$2&lt;&gt;"")*($C421&lt;=$D$6)&gt;=3,'決まりの表'!$B$7,IF($C421&lt;=E$4,'決まりの表'!$B$5,'決まりの表'!$B$6))))</f>
        <v/>
      </c>
      <c r="F421" s="27">
        <f>IF(F$2="",0,IF(($C421&lt;F$3)+($C421&gt;F$5),0,IF(1+($D$2&lt;&gt;"")*($C421&lt;=$D$6)+($E$2&lt;&gt;"")*($C421&lt;=$E$6)&gt;=3,'決まりの表'!$B$7,IF($C421&lt;=F$4,'決まりの表'!$B$5,'決まりの表'!$B$6))))</f>
        <v/>
      </c>
      <c r="G421" s="27">
        <f>IF(G$2="",0,IF(($C421&lt;G$3)+($C421&gt;G$5),0,IF(1+($D$2&lt;&gt;"")*($C421&lt;=$D$6)+($E$2&lt;&gt;"")*($C421&lt;=$E$6)+($F$2&lt;&gt;"")*($C421&lt;=$F$6)&gt;=3,'決まりの表'!$B$7,IF($C421&lt;=G$4,'決まりの表'!$B$5,'決まりの表'!$B$6))))</f>
        <v/>
      </c>
      <c r="H421" s="26">
        <f>SUM(D421:G421)</f>
        <v/>
      </c>
      <c r="I421" s="27">
        <f>IF(COUNTIFS('決まりの表'!$B$12:$B$17,MONTH(A421))&gt;0,H419+H420,0)</f>
        <v/>
      </c>
    </row>
    <row r="422">
      <c r="A422" s="23">
        <f>EOMONTH(A421,0)+1</f>
        <v/>
      </c>
      <c r="B422" s="12">
        <f>YEAR(A422)</f>
        <v/>
      </c>
      <c r="C422" s="12">
        <f>YEAR(A422)*12+MONTH(A422)</f>
        <v/>
      </c>
      <c r="D422" s="27">
        <f>IF(D$2="",0,IF(($C422&lt;D$3)+($C422&gt;D$5),0,IF($C422&lt;=D$4,'決まりの表'!$B$5,'決まりの表'!$B$6)))</f>
        <v/>
      </c>
      <c r="E422" s="27">
        <f>IF(E$2="",0,IF(($C422&lt;E$3)+($C422&gt;E$5),0,IF(1+($D$2&lt;&gt;"")*($C422&lt;=$D$6)&gt;=3,'決まりの表'!$B$7,IF($C422&lt;=E$4,'決まりの表'!$B$5,'決まりの表'!$B$6))))</f>
        <v/>
      </c>
      <c r="F422" s="27">
        <f>IF(F$2="",0,IF(($C422&lt;F$3)+($C422&gt;F$5),0,IF(1+($D$2&lt;&gt;"")*($C422&lt;=$D$6)+($E$2&lt;&gt;"")*($C422&lt;=$E$6)&gt;=3,'決まりの表'!$B$7,IF($C422&lt;=F$4,'決まりの表'!$B$5,'決まりの表'!$B$6))))</f>
        <v/>
      </c>
      <c r="G422" s="27">
        <f>IF(G$2="",0,IF(($C422&lt;G$3)+($C422&gt;G$5),0,IF(1+($D$2&lt;&gt;"")*($C422&lt;=$D$6)+($E$2&lt;&gt;"")*($C422&lt;=$E$6)+($F$2&lt;&gt;"")*($C422&lt;=$F$6)&gt;=3,'決まりの表'!$B$7,IF($C422&lt;=G$4,'決まりの表'!$B$5,'決まりの表'!$B$6))))</f>
        <v/>
      </c>
      <c r="H422" s="26">
        <f>SUM(D422:G422)</f>
        <v/>
      </c>
      <c r="I422" s="27">
        <f>IF(COUNTIFS('決まりの表'!$B$12:$B$17,MONTH(A422))&gt;0,H420+H421,0)</f>
        <v/>
      </c>
    </row>
    <row r="423">
      <c r="A423" s="23">
        <f>EOMONTH(A422,0)+1</f>
        <v/>
      </c>
      <c r="B423" s="12">
        <f>YEAR(A423)</f>
        <v/>
      </c>
      <c r="C423" s="12">
        <f>YEAR(A423)*12+MONTH(A423)</f>
        <v/>
      </c>
      <c r="D423" s="27">
        <f>IF(D$2="",0,IF(($C423&lt;D$3)+($C423&gt;D$5),0,IF($C423&lt;=D$4,'決まりの表'!$B$5,'決まりの表'!$B$6)))</f>
        <v/>
      </c>
      <c r="E423" s="27">
        <f>IF(E$2="",0,IF(($C423&lt;E$3)+($C423&gt;E$5),0,IF(1+($D$2&lt;&gt;"")*($C423&lt;=$D$6)&gt;=3,'決まりの表'!$B$7,IF($C423&lt;=E$4,'決まりの表'!$B$5,'決まりの表'!$B$6))))</f>
        <v/>
      </c>
      <c r="F423" s="27">
        <f>IF(F$2="",0,IF(($C423&lt;F$3)+($C423&gt;F$5),0,IF(1+($D$2&lt;&gt;"")*($C423&lt;=$D$6)+($E$2&lt;&gt;"")*($C423&lt;=$E$6)&gt;=3,'決まりの表'!$B$7,IF($C423&lt;=F$4,'決まりの表'!$B$5,'決まりの表'!$B$6))))</f>
        <v/>
      </c>
      <c r="G423" s="27">
        <f>IF(G$2="",0,IF(($C423&lt;G$3)+($C423&gt;G$5),0,IF(1+($D$2&lt;&gt;"")*($C423&lt;=$D$6)+($E$2&lt;&gt;"")*($C423&lt;=$E$6)+($F$2&lt;&gt;"")*($C423&lt;=$F$6)&gt;=3,'決まりの表'!$B$7,IF($C423&lt;=G$4,'決まりの表'!$B$5,'決まりの表'!$B$6))))</f>
        <v/>
      </c>
      <c r="H423" s="26">
        <f>SUM(D423:G423)</f>
        <v/>
      </c>
      <c r="I423" s="27">
        <f>IF(COUNTIFS('決まりの表'!$B$12:$B$17,MONTH(A423))&gt;0,H421+H422,0)</f>
        <v/>
      </c>
    </row>
    <row r="424">
      <c r="A424" s="23">
        <f>EOMONTH(A423,0)+1</f>
        <v/>
      </c>
      <c r="B424" s="12">
        <f>YEAR(A424)</f>
        <v/>
      </c>
      <c r="C424" s="12">
        <f>YEAR(A424)*12+MONTH(A424)</f>
        <v/>
      </c>
      <c r="D424" s="27">
        <f>IF(D$2="",0,IF(($C424&lt;D$3)+($C424&gt;D$5),0,IF($C424&lt;=D$4,'決まりの表'!$B$5,'決まりの表'!$B$6)))</f>
        <v/>
      </c>
      <c r="E424" s="27">
        <f>IF(E$2="",0,IF(($C424&lt;E$3)+($C424&gt;E$5),0,IF(1+($D$2&lt;&gt;"")*($C424&lt;=$D$6)&gt;=3,'決まりの表'!$B$7,IF($C424&lt;=E$4,'決まりの表'!$B$5,'決まりの表'!$B$6))))</f>
        <v/>
      </c>
      <c r="F424" s="27">
        <f>IF(F$2="",0,IF(($C424&lt;F$3)+($C424&gt;F$5),0,IF(1+($D$2&lt;&gt;"")*($C424&lt;=$D$6)+($E$2&lt;&gt;"")*($C424&lt;=$E$6)&gt;=3,'決まりの表'!$B$7,IF($C424&lt;=F$4,'決まりの表'!$B$5,'決まりの表'!$B$6))))</f>
        <v/>
      </c>
      <c r="G424" s="27">
        <f>IF(G$2="",0,IF(($C424&lt;G$3)+($C424&gt;G$5),0,IF(1+($D$2&lt;&gt;"")*($C424&lt;=$D$6)+($E$2&lt;&gt;"")*($C424&lt;=$E$6)+($F$2&lt;&gt;"")*($C424&lt;=$F$6)&gt;=3,'決まりの表'!$B$7,IF($C424&lt;=G$4,'決まりの表'!$B$5,'決まりの表'!$B$6))))</f>
        <v/>
      </c>
      <c r="H424" s="26">
        <f>SUM(D424:G424)</f>
        <v/>
      </c>
      <c r="I424" s="27">
        <f>IF(COUNTIFS('決まりの表'!$B$12:$B$17,MONTH(A424))&gt;0,H422+H423,0)</f>
        <v/>
      </c>
    </row>
    <row r="425">
      <c r="A425" s="23">
        <f>EOMONTH(A424,0)+1</f>
        <v/>
      </c>
      <c r="B425" s="12">
        <f>YEAR(A425)</f>
        <v/>
      </c>
      <c r="C425" s="12">
        <f>YEAR(A425)*12+MONTH(A425)</f>
        <v/>
      </c>
      <c r="D425" s="27">
        <f>IF(D$2="",0,IF(($C425&lt;D$3)+($C425&gt;D$5),0,IF($C425&lt;=D$4,'決まりの表'!$B$5,'決まりの表'!$B$6)))</f>
        <v/>
      </c>
      <c r="E425" s="27">
        <f>IF(E$2="",0,IF(($C425&lt;E$3)+($C425&gt;E$5),0,IF(1+($D$2&lt;&gt;"")*($C425&lt;=$D$6)&gt;=3,'決まりの表'!$B$7,IF($C425&lt;=E$4,'決まりの表'!$B$5,'決まりの表'!$B$6))))</f>
        <v/>
      </c>
      <c r="F425" s="27">
        <f>IF(F$2="",0,IF(($C425&lt;F$3)+($C425&gt;F$5),0,IF(1+($D$2&lt;&gt;"")*($C425&lt;=$D$6)+($E$2&lt;&gt;"")*($C425&lt;=$E$6)&gt;=3,'決まりの表'!$B$7,IF($C425&lt;=F$4,'決まりの表'!$B$5,'決まりの表'!$B$6))))</f>
        <v/>
      </c>
      <c r="G425" s="27">
        <f>IF(G$2="",0,IF(($C425&lt;G$3)+($C425&gt;G$5),0,IF(1+($D$2&lt;&gt;"")*($C425&lt;=$D$6)+($E$2&lt;&gt;"")*($C425&lt;=$E$6)+($F$2&lt;&gt;"")*($C425&lt;=$F$6)&gt;=3,'決まりの表'!$B$7,IF($C425&lt;=G$4,'決まりの表'!$B$5,'決まりの表'!$B$6))))</f>
        <v/>
      </c>
      <c r="H425" s="26">
        <f>SUM(D425:G425)</f>
        <v/>
      </c>
      <c r="I425" s="27">
        <f>IF(COUNTIFS('決まりの表'!$B$12:$B$17,MONTH(A425))&gt;0,H423+H424,0)</f>
        <v/>
      </c>
    </row>
    <row r="426">
      <c r="A426" s="23">
        <f>EOMONTH(A425,0)+1</f>
        <v/>
      </c>
      <c r="B426" s="12">
        <f>YEAR(A426)</f>
        <v/>
      </c>
      <c r="C426" s="12">
        <f>YEAR(A426)*12+MONTH(A426)</f>
        <v/>
      </c>
      <c r="D426" s="27">
        <f>IF(D$2="",0,IF(($C426&lt;D$3)+($C426&gt;D$5),0,IF($C426&lt;=D$4,'決まりの表'!$B$5,'決まりの表'!$B$6)))</f>
        <v/>
      </c>
      <c r="E426" s="27">
        <f>IF(E$2="",0,IF(($C426&lt;E$3)+($C426&gt;E$5),0,IF(1+($D$2&lt;&gt;"")*($C426&lt;=$D$6)&gt;=3,'決まりの表'!$B$7,IF($C426&lt;=E$4,'決まりの表'!$B$5,'決まりの表'!$B$6))))</f>
        <v/>
      </c>
      <c r="F426" s="27">
        <f>IF(F$2="",0,IF(($C426&lt;F$3)+($C426&gt;F$5),0,IF(1+($D$2&lt;&gt;"")*($C426&lt;=$D$6)+($E$2&lt;&gt;"")*($C426&lt;=$E$6)&gt;=3,'決まりの表'!$B$7,IF($C426&lt;=F$4,'決まりの表'!$B$5,'決まりの表'!$B$6))))</f>
        <v/>
      </c>
      <c r="G426" s="27">
        <f>IF(G$2="",0,IF(($C426&lt;G$3)+($C426&gt;G$5),0,IF(1+($D$2&lt;&gt;"")*($C426&lt;=$D$6)+($E$2&lt;&gt;"")*($C426&lt;=$E$6)+($F$2&lt;&gt;"")*($C426&lt;=$F$6)&gt;=3,'決まりの表'!$B$7,IF($C426&lt;=G$4,'決まりの表'!$B$5,'決まりの表'!$B$6))))</f>
        <v/>
      </c>
      <c r="H426" s="26">
        <f>SUM(D426:G426)</f>
        <v/>
      </c>
      <c r="I426" s="27">
        <f>IF(COUNTIFS('決まりの表'!$B$12:$B$17,MONTH(A426))&gt;0,H424+H425,0)</f>
        <v/>
      </c>
    </row>
    <row r="427">
      <c r="A427" s="23">
        <f>EOMONTH(A426,0)+1</f>
        <v/>
      </c>
      <c r="B427" s="12">
        <f>YEAR(A427)</f>
        <v/>
      </c>
      <c r="C427" s="12">
        <f>YEAR(A427)*12+MONTH(A427)</f>
        <v/>
      </c>
      <c r="D427" s="27">
        <f>IF(D$2="",0,IF(($C427&lt;D$3)+($C427&gt;D$5),0,IF($C427&lt;=D$4,'決まりの表'!$B$5,'決まりの表'!$B$6)))</f>
        <v/>
      </c>
      <c r="E427" s="27">
        <f>IF(E$2="",0,IF(($C427&lt;E$3)+($C427&gt;E$5),0,IF(1+($D$2&lt;&gt;"")*($C427&lt;=$D$6)&gt;=3,'決まりの表'!$B$7,IF($C427&lt;=E$4,'決まりの表'!$B$5,'決まりの表'!$B$6))))</f>
        <v/>
      </c>
      <c r="F427" s="27">
        <f>IF(F$2="",0,IF(($C427&lt;F$3)+($C427&gt;F$5),0,IF(1+($D$2&lt;&gt;"")*($C427&lt;=$D$6)+($E$2&lt;&gt;"")*($C427&lt;=$E$6)&gt;=3,'決まりの表'!$B$7,IF($C427&lt;=F$4,'決まりの表'!$B$5,'決まりの表'!$B$6))))</f>
        <v/>
      </c>
      <c r="G427" s="27">
        <f>IF(G$2="",0,IF(($C427&lt;G$3)+($C427&gt;G$5),0,IF(1+($D$2&lt;&gt;"")*($C427&lt;=$D$6)+($E$2&lt;&gt;"")*($C427&lt;=$E$6)+($F$2&lt;&gt;"")*($C427&lt;=$F$6)&gt;=3,'決まりの表'!$B$7,IF($C427&lt;=G$4,'決まりの表'!$B$5,'決まりの表'!$B$6))))</f>
        <v/>
      </c>
      <c r="H427" s="26">
        <f>SUM(D427:G427)</f>
        <v/>
      </c>
      <c r="I427" s="27">
        <f>IF(COUNTIFS('決まりの表'!$B$12:$B$17,MONTH(A427))&gt;0,H425+H426,0)</f>
        <v/>
      </c>
    </row>
    <row r="428">
      <c r="A428" s="23">
        <f>EOMONTH(A427,0)+1</f>
        <v/>
      </c>
      <c r="B428" s="12">
        <f>YEAR(A428)</f>
        <v/>
      </c>
      <c r="C428" s="12">
        <f>YEAR(A428)*12+MONTH(A428)</f>
        <v/>
      </c>
      <c r="D428" s="27">
        <f>IF(D$2="",0,IF(($C428&lt;D$3)+($C428&gt;D$5),0,IF($C428&lt;=D$4,'決まりの表'!$B$5,'決まりの表'!$B$6)))</f>
        <v/>
      </c>
      <c r="E428" s="27">
        <f>IF(E$2="",0,IF(($C428&lt;E$3)+($C428&gt;E$5),0,IF(1+($D$2&lt;&gt;"")*($C428&lt;=$D$6)&gt;=3,'決まりの表'!$B$7,IF($C428&lt;=E$4,'決まりの表'!$B$5,'決まりの表'!$B$6))))</f>
        <v/>
      </c>
      <c r="F428" s="27">
        <f>IF(F$2="",0,IF(($C428&lt;F$3)+($C428&gt;F$5),0,IF(1+($D$2&lt;&gt;"")*($C428&lt;=$D$6)+($E$2&lt;&gt;"")*($C428&lt;=$E$6)&gt;=3,'決まりの表'!$B$7,IF($C428&lt;=F$4,'決まりの表'!$B$5,'決まりの表'!$B$6))))</f>
        <v/>
      </c>
      <c r="G428" s="27">
        <f>IF(G$2="",0,IF(($C428&lt;G$3)+($C428&gt;G$5),0,IF(1+($D$2&lt;&gt;"")*($C428&lt;=$D$6)+($E$2&lt;&gt;"")*($C428&lt;=$E$6)+($F$2&lt;&gt;"")*($C428&lt;=$F$6)&gt;=3,'決まりの表'!$B$7,IF($C428&lt;=G$4,'決まりの表'!$B$5,'決まりの表'!$B$6))))</f>
        <v/>
      </c>
      <c r="H428" s="26">
        <f>SUM(D428:G428)</f>
        <v/>
      </c>
      <c r="I428" s="27">
        <f>IF(COUNTIFS('決まりの表'!$B$12:$B$17,MONTH(A428))&gt;0,H426+H427,0)</f>
        <v/>
      </c>
    </row>
    <row r="429">
      <c r="A429" s="23">
        <f>EOMONTH(A428,0)+1</f>
        <v/>
      </c>
      <c r="B429" s="12">
        <f>YEAR(A429)</f>
        <v/>
      </c>
      <c r="C429" s="12">
        <f>YEAR(A429)*12+MONTH(A429)</f>
        <v/>
      </c>
      <c r="D429" s="27">
        <f>IF(D$2="",0,IF(($C429&lt;D$3)+($C429&gt;D$5),0,IF($C429&lt;=D$4,'決まりの表'!$B$5,'決まりの表'!$B$6)))</f>
        <v/>
      </c>
      <c r="E429" s="27">
        <f>IF(E$2="",0,IF(($C429&lt;E$3)+($C429&gt;E$5),0,IF(1+($D$2&lt;&gt;"")*($C429&lt;=$D$6)&gt;=3,'決まりの表'!$B$7,IF($C429&lt;=E$4,'決まりの表'!$B$5,'決まりの表'!$B$6))))</f>
        <v/>
      </c>
      <c r="F429" s="27">
        <f>IF(F$2="",0,IF(($C429&lt;F$3)+($C429&gt;F$5),0,IF(1+($D$2&lt;&gt;"")*($C429&lt;=$D$6)+($E$2&lt;&gt;"")*($C429&lt;=$E$6)&gt;=3,'決まりの表'!$B$7,IF($C429&lt;=F$4,'決まりの表'!$B$5,'決まりの表'!$B$6))))</f>
        <v/>
      </c>
      <c r="G429" s="27">
        <f>IF(G$2="",0,IF(($C429&lt;G$3)+($C429&gt;G$5),0,IF(1+($D$2&lt;&gt;"")*($C429&lt;=$D$6)+($E$2&lt;&gt;"")*($C429&lt;=$E$6)+($F$2&lt;&gt;"")*($C429&lt;=$F$6)&gt;=3,'決まりの表'!$B$7,IF($C429&lt;=G$4,'決まりの表'!$B$5,'決まりの表'!$B$6))))</f>
        <v/>
      </c>
      <c r="H429" s="26">
        <f>SUM(D429:G429)</f>
        <v/>
      </c>
      <c r="I429" s="27">
        <f>IF(COUNTIFS('決まりの表'!$B$12:$B$17,MONTH(A429))&gt;0,H427+H428,0)</f>
        <v/>
      </c>
    </row>
    <row r="430">
      <c r="A430" s="23">
        <f>EOMONTH(A429,0)+1</f>
        <v/>
      </c>
      <c r="B430" s="12">
        <f>YEAR(A430)</f>
        <v/>
      </c>
      <c r="C430" s="12">
        <f>YEAR(A430)*12+MONTH(A430)</f>
        <v/>
      </c>
      <c r="D430" s="27">
        <f>IF(D$2="",0,IF(($C430&lt;D$3)+($C430&gt;D$5),0,IF($C430&lt;=D$4,'決まりの表'!$B$5,'決まりの表'!$B$6)))</f>
        <v/>
      </c>
      <c r="E430" s="27">
        <f>IF(E$2="",0,IF(($C430&lt;E$3)+($C430&gt;E$5),0,IF(1+($D$2&lt;&gt;"")*($C430&lt;=$D$6)&gt;=3,'決まりの表'!$B$7,IF($C430&lt;=E$4,'決まりの表'!$B$5,'決まりの表'!$B$6))))</f>
        <v/>
      </c>
      <c r="F430" s="27">
        <f>IF(F$2="",0,IF(($C430&lt;F$3)+($C430&gt;F$5),0,IF(1+($D$2&lt;&gt;"")*($C430&lt;=$D$6)+($E$2&lt;&gt;"")*($C430&lt;=$E$6)&gt;=3,'決まりの表'!$B$7,IF($C430&lt;=F$4,'決まりの表'!$B$5,'決まりの表'!$B$6))))</f>
        <v/>
      </c>
      <c r="G430" s="27">
        <f>IF(G$2="",0,IF(($C430&lt;G$3)+($C430&gt;G$5),0,IF(1+($D$2&lt;&gt;"")*($C430&lt;=$D$6)+($E$2&lt;&gt;"")*($C430&lt;=$E$6)+($F$2&lt;&gt;"")*($C430&lt;=$F$6)&gt;=3,'決まりの表'!$B$7,IF($C430&lt;=G$4,'決まりの表'!$B$5,'決まりの表'!$B$6))))</f>
        <v/>
      </c>
      <c r="H430" s="26">
        <f>SUM(D430:G430)</f>
        <v/>
      </c>
      <c r="I430" s="27">
        <f>IF(COUNTIFS('決まりの表'!$B$12:$B$17,MONTH(A430))&gt;0,H428+H429,0)</f>
        <v/>
      </c>
    </row>
    <row r="431">
      <c r="A431" s="23">
        <f>EOMONTH(A430,0)+1</f>
        <v/>
      </c>
      <c r="B431" s="12">
        <f>YEAR(A431)</f>
        <v/>
      </c>
      <c r="C431" s="12">
        <f>YEAR(A431)*12+MONTH(A431)</f>
        <v/>
      </c>
      <c r="D431" s="27">
        <f>IF(D$2="",0,IF(($C431&lt;D$3)+($C431&gt;D$5),0,IF($C431&lt;=D$4,'決まりの表'!$B$5,'決まりの表'!$B$6)))</f>
        <v/>
      </c>
      <c r="E431" s="27">
        <f>IF(E$2="",0,IF(($C431&lt;E$3)+($C431&gt;E$5),0,IF(1+($D$2&lt;&gt;"")*($C431&lt;=$D$6)&gt;=3,'決まりの表'!$B$7,IF($C431&lt;=E$4,'決まりの表'!$B$5,'決まりの表'!$B$6))))</f>
        <v/>
      </c>
      <c r="F431" s="27">
        <f>IF(F$2="",0,IF(($C431&lt;F$3)+($C431&gt;F$5),0,IF(1+($D$2&lt;&gt;"")*($C431&lt;=$D$6)+($E$2&lt;&gt;"")*($C431&lt;=$E$6)&gt;=3,'決まりの表'!$B$7,IF($C431&lt;=F$4,'決まりの表'!$B$5,'決まりの表'!$B$6))))</f>
        <v/>
      </c>
      <c r="G431" s="27">
        <f>IF(G$2="",0,IF(($C431&lt;G$3)+($C431&gt;G$5),0,IF(1+($D$2&lt;&gt;"")*($C431&lt;=$D$6)+($E$2&lt;&gt;"")*($C431&lt;=$E$6)+($F$2&lt;&gt;"")*($C431&lt;=$F$6)&gt;=3,'決まりの表'!$B$7,IF($C431&lt;=G$4,'決まりの表'!$B$5,'決まりの表'!$B$6))))</f>
        <v/>
      </c>
      <c r="H431" s="26">
        <f>SUM(D431:G431)</f>
        <v/>
      </c>
      <c r="I431" s="27">
        <f>IF(COUNTIFS('決まりの表'!$B$12:$B$17,MONTH(A431))&gt;0,H429+H430,0)</f>
        <v/>
      </c>
    </row>
    <row r="432">
      <c r="A432" s="23">
        <f>EOMONTH(A431,0)+1</f>
        <v/>
      </c>
      <c r="B432" s="12">
        <f>YEAR(A432)</f>
        <v/>
      </c>
      <c r="C432" s="12">
        <f>YEAR(A432)*12+MONTH(A432)</f>
        <v/>
      </c>
      <c r="D432" s="27">
        <f>IF(D$2="",0,IF(($C432&lt;D$3)+($C432&gt;D$5),0,IF($C432&lt;=D$4,'決まりの表'!$B$5,'決まりの表'!$B$6)))</f>
        <v/>
      </c>
      <c r="E432" s="27">
        <f>IF(E$2="",0,IF(($C432&lt;E$3)+($C432&gt;E$5),0,IF(1+($D$2&lt;&gt;"")*($C432&lt;=$D$6)&gt;=3,'決まりの表'!$B$7,IF($C432&lt;=E$4,'決まりの表'!$B$5,'決まりの表'!$B$6))))</f>
        <v/>
      </c>
      <c r="F432" s="27">
        <f>IF(F$2="",0,IF(($C432&lt;F$3)+($C432&gt;F$5),0,IF(1+($D$2&lt;&gt;"")*($C432&lt;=$D$6)+($E$2&lt;&gt;"")*($C432&lt;=$E$6)&gt;=3,'決まりの表'!$B$7,IF($C432&lt;=F$4,'決まりの表'!$B$5,'決まりの表'!$B$6))))</f>
        <v/>
      </c>
      <c r="G432" s="27">
        <f>IF(G$2="",0,IF(($C432&lt;G$3)+($C432&gt;G$5),0,IF(1+($D$2&lt;&gt;"")*($C432&lt;=$D$6)+($E$2&lt;&gt;"")*($C432&lt;=$E$6)+($F$2&lt;&gt;"")*($C432&lt;=$F$6)&gt;=3,'決まりの表'!$B$7,IF($C432&lt;=G$4,'決まりの表'!$B$5,'決まりの表'!$B$6))))</f>
        <v/>
      </c>
      <c r="H432" s="26">
        <f>SUM(D432:G432)</f>
        <v/>
      </c>
      <c r="I432" s="27">
        <f>IF(COUNTIFS('決まりの表'!$B$12:$B$17,MONTH(A432))&gt;0,H430+H431,0)</f>
        <v/>
      </c>
    </row>
    <row r="433">
      <c r="A433" s="23">
        <f>EOMONTH(A432,0)+1</f>
        <v/>
      </c>
      <c r="B433" s="12">
        <f>YEAR(A433)</f>
        <v/>
      </c>
      <c r="C433" s="12">
        <f>YEAR(A433)*12+MONTH(A433)</f>
        <v/>
      </c>
      <c r="D433" s="27">
        <f>IF(D$2="",0,IF(($C433&lt;D$3)+($C433&gt;D$5),0,IF($C433&lt;=D$4,'決まりの表'!$B$5,'決まりの表'!$B$6)))</f>
        <v/>
      </c>
      <c r="E433" s="27">
        <f>IF(E$2="",0,IF(($C433&lt;E$3)+($C433&gt;E$5),0,IF(1+($D$2&lt;&gt;"")*($C433&lt;=$D$6)&gt;=3,'決まりの表'!$B$7,IF($C433&lt;=E$4,'決まりの表'!$B$5,'決まりの表'!$B$6))))</f>
        <v/>
      </c>
      <c r="F433" s="27">
        <f>IF(F$2="",0,IF(($C433&lt;F$3)+($C433&gt;F$5),0,IF(1+($D$2&lt;&gt;"")*($C433&lt;=$D$6)+($E$2&lt;&gt;"")*($C433&lt;=$E$6)&gt;=3,'決まりの表'!$B$7,IF($C433&lt;=F$4,'決まりの表'!$B$5,'決まりの表'!$B$6))))</f>
        <v/>
      </c>
      <c r="G433" s="27">
        <f>IF(G$2="",0,IF(($C433&lt;G$3)+($C433&gt;G$5),0,IF(1+($D$2&lt;&gt;"")*($C433&lt;=$D$6)+($E$2&lt;&gt;"")*($C433&lt;=$E$6)+($F$2&lt;&gt;"")*($C433&lt;=$F$6)&gt;=3,'決まりの表'!$B$7,IF($C433&lt;=G$4,'決まりの表'!$B$5,'決まりの表'!$B$6))))</f>
        <v/>
      </c>
      <c r="H433" s="26">
        <f>SUM(D433:G433)</f>
        <v/>
      </c>
      <c r="I433" s="27">
        <f>IF(COUNTIFS('決まりの表'!$B$12:$B$17,MONTH(A433))&gt;0,H431+H432,0)</f>
        <v/>
      </c>
    </row>
    <row r="434">
      <c r="A434" s="23">
        <f>EOMONTH(A433,0)+1</f>
        <v/>
      </c>
      <c r="B434" s="12">
        <f>YEAR(A434)</f>
        <v/>
      </c>
      <c r="C434" s="12">
        <f>YEAR(A434)*12+MONTH(A434)</f>
        <v/>
      </c>
      <c r="D434" s="27">
        <f>IF(D$2="",0,IF(($C434&lt;D$3)+($C434&gt;D$5),0,IF($C434&lt;=D$4,'決まりの表'!$B$5,'決まりの表'!$B$6)))</f>
        <v/>
      </c>
      <c r="E434" s="27">
        <f>IF(E$2="",0,IF(($C434&lt;E$3)+($C434&gt;E$5),0,IF(1+($D$2&lt;&gt;"")*($C434&lt;=$D$6)&gt;=3,'決まりの表'!$B$7,IF($C434&lt;=E$4,'決まりの表'!$B$5,'決まりの表'!$B$6))))</f>
        <v/>
      </c>
      <c r="F434" s="27">
        <f>IF(F$2="",0,IF(($C434&lt;F$3)+($C434&gt;F$5),0,IF(1+($D$2&lt;&gt;"")*($C434&lt;=$D$6)+($E$2&lt;&gt;"")*($C434&lt;=$E$6)&gt;=3,'決まりの表'!$B$7,IF($C434&lt;=F$4,'決まりの表'!$B$5,'決まりの表'!$B$6))))</f>
        <v/>
      </c>
      <c r="G434" s="27">
        <f>IF(G$2="",0,IF(($C434&lt;G$3)+($C434&gt;G$5),0,IF(1+($D$2&lt;&gt;"")*($C434&lt;=$D$6)+($E$2&lt;&gt;"")*($C434&lt;=$E$6)+($F$2&lt;&gt;"")*($C434&lt;=$F$6)&gt;=3,'決まりの表'!$B$7,IF($C434&lt;=G$4,'決まりの表'!$B$5,'決まりの表'!$B$6))))</f>
        <v/>
      </c>
      <c r="H434" s="26">
        <f>SUM(D434:G434)</f>
        <v/>
      </c>
      <c r="I434" s="27">
        <f>IF(COUNTIFS('決まりの表'!$B$12:$B$17,MONTH(A434))&gt;0,H432+H433,0)</f>
        <v/>
      </c>
    </row>
    <row r="435">
      <c r="A435" s="23">
        <f>EOMONTH(A434,0)+1</f>
        <v/>
      </c>
      <c r="B435" s="12">
        <f>YEAR(A435)</f>
        <v/>
      </c>
      <c r="C435" s="12">
        <f>YEAR(A435)*12+MONTH(A435)</f>
        <v/>
      </c>
      <c r="D435" s="27">
        <f>IF(D$2="",0,IF(($C435&lt;D$3)+($C435&gt;D$5),0,IF($C435&lt;=D$4,'決まりの表'!$B$5,'決まりの表'!$B$6)))</f>
        <v/>
      </c>
      <c r="E435" s="27">
        <f>IF(E$2="",0,IF(($C435&lt;E$3)+($C435&gt;E$5),0,IF(1+($D$2&lt;&gt;"")*($C435&lt;=$D$6)&gt;=3,'決まりの表'!$B$7,IF($C435&lt;=E$4,'決まりの表'!$B$5,'決まりの表'!$B$6))))</f>
        <v/>
      </c>
      <c r="F435" s="27">
        <f>IF(F$2="",0,IF(($C435&lt;F$3)+($C435&gt;F$5),0,IF(1+($D$2&lt;&gt;"")*($C435&lt;=$D$6)+($E$2&lt;&gt;"")*($C435&lt;=$E$6)&gt;=3,'決まりの表'!$B$7,IF($C435&lt;=F$4,'決まりの表'!$B$5,'決まりの表'!$B$6))))</f>
        <v/>
      </c>
      <c r="G435" s="27">
        <f>IF(G$2="",0,IF(($C435&lt;G$3)+($C435&gt;G$5),0,IF(1+($D$2&lt;&gt;"")*($C435&lt;=$D$6)+($E$2&lt;&gt;"")*($C435&lt;=$E$6)+($F$2&lt;&gt;"")*($C435&lt;=$F$6)&gt;=3,'決まりの表'!$B$7,IF($C435&lt;=G$4,'決まりの表'!$B$5,'決まりの表'!$B$6))))</f>
        <v/>
      </c>
      <c r="H435" s="26">
        <f>SUM(D435:G435)</f>
        <v/>
      </c>
      <c r="I435" s="27">
        <f>IF(COUNTIFS('決まりの表'!$B$12:$B$17,MONTH(A435))&gt;0,H433+H434,0)</f>
        <v/>
      </c>
    </row>
    <row r="436">
      <c r="A436" s="23">
        <f>EOMONTH(A435,0)+1</f>
        <v/>
      </c>
      <c r="B436" s="12">
        <f>YEAR(A436)</f>
        <v/>
      </c>
      <c r="C436" s="12">
        <f>YEAR(A436)*12+MONTH(A436)</f>
        <v/>
      </c>
      <c r="D436" s="27">
        <f>IF(D$2="",0,IF(($C436&lt;D$3)+($C436&gt;D$5),0,IF($C436&lt;=D$4,'決まりの表'!$B$5,'決まりの表'!$B$6)))</f>
        <v/>
      </c>
      <c r="E436" s="27">
        <f>IF(E$2="",0,IF(($C436&lt;E$3)+($C436&gt;E$5),0,IF(1+($D$2&lt;&gt;"")*($C436&lt;=$D$6)&gt;=3,'決まりの表'!$B$7,IF($C436&lt;=E$4,'決まりの表'!$B$5,'決まりの表'!$B$6))))</f>
        <v/>
      </c>
      <c r="F436" s="27">
        <f>IF(F$2="",0,IF(($C436&lt;F$3)+($C436&gt;F$5),0,IF(1+($D$2&lt;&gt;"")*($C436&lt;=$D$6)+($E$2&lt;&gt;"")*($C436&lt;=$E$6)&gt;=3,'決まりの表'!$B$7,IF($C436&lt;=F$4,'決まりの表'!$B$5,'決まりの表'!$B$6))))</f>
        <v/>
      </c>
      <c r="G436" s="27">
        <f>IF(G$2="",0,IF(($C436&lt;G$3)+($C436&gt;G$5),0,IF(1+($D$2&lt;&gt;"")*($C436&lt;=$D$6)+($E$2&lt;&gt;"")*($C436&lt;=$E$6)+($F$2&lt;&gt;"")*($C436&lt;=$F$6)&gt;=3,'決まりの表'!$B$7,IF($C436&lt;=G$4,'決まりの表'!$B$5,'決まりの表'!$B$6))))</f>
        <v/>
      </c>
      <c r="H436" s="26">
        <f>SUM(D436:G436)</f>
        <v/>
      </c>
      <c r="I436" s="27">
        <f>IF(COUNTIFS('決まりの表'!$B$12:$B$17,MONTH(A436))&gt;0,H434+H435,0)</f>
        <v/>
      </c>
    </row>
    <row r="437">
      <c r="A437" s="23">
        <f>EOMONTH(A436,0)+1</f>
        <v/>
      </c>
      <c r="B437" s="12">
        <f>YEAR(A437)</f>
        <v/>
      </c>
      <c r="C437" s="12">
        <f>YEAR(A437)*12+MONTH(A437)</f>
        <v/>
      </c>
      <c r="D437" s="27">
        <f>IF(D$2="",0,IF(($C437&lt;D$3)+($C437&gt;D$5),0,IF($C437&lt;=D$4,'決まりの表'!$B$5,'決まりの表'!$B$6)))</f>
        <v/>
      </c>
      <c r="E437" s="27">
        <f>IF(E$2="",0,IF(($C437&lt;E$3)+($C437&gt;E$5),0,IF(1+($D$2&lt;&gt;"")*($C437&lt;=$D$6)&gt;=3,'決まりの表'!$B$7,IF($C437&lt;=E$4,'決まりの表'!$B$5,'決まりの表'!$B$6))))</f>
        <v/>
      </c>
      <c r="F437" s="27">
        <f>IF(F$2="",0,IF(($C437&lt;F$3)+($C437&gt;F$5),0,IF(1+($D$2&lt;&gt;"")*($C437&lt;=$D$6)+($E$2&lt;&gt;"")*($C437&lt;=$E$6)&gt;=3,'決まりの表'!$B$7,IF($C437&lt;=F$4,'決まりの表'!$B$5,'決まりの表'!$B$6))))</f>
        <v/>
      </c>
      <c r="G437" s="27">
        <f>IF(G$2="",0,IF(($C437&lt;G$3)+($C437&gt;G$5),0,IF(1+($D$2&lt;&gt;"")*($C437&lt;=$D$6)+($E$2&lt;&gt;"")*($C437&lt;=$E$6)+($F$2&lt;&gt;"")*($C437&lt;=$F$6)&gt;=3,'決まりの表'!$B$7,IF($C437&lt;=G$4,'決まりの表'!$B$5,'決まりの表'!$B$6))))</f>
        <v/>
      </c>
      <c r="H437" s="26">
        <f>SUM(D437:G437)</f>
        <v/>
      </c>
      <c r="I437" s="27">
        <f>IF(COUNTIFS('決まりの表'!$B$12:$B$17,MONTH(A437))&gt;0,H435+H436,0)</f>
        <v/>
      </c>
    </row>
    <row r="438">
      <c r="A438" s="23">
        <f>EOMONTH(A437,0)+1</f>
        <v/>
      </c>
      <c r="B438" s="12">
        <f>YEAR(A438)</f>
        <v/>
      </c>
      <c r="C438" s="12">
        <f>YEAR(A438)*12+MONTH(A438)</f>
        <v/>
      </c>
      <c r="D438" s="27">
        <f>IF(D$2="",0,IF(($C438&lt;D$3)+($C438&gt;D$5),0,IF($C438&lt;=D$4,'決まりの表'!$B$5,'決まりの表'!$B$6)))</f>
        <v/>
      </c>
      <c r="E438" s="27">
        <f>IF(E$2="",0,IF(($C438&lt;E$3)+($C438&gt;E$5),0,IF(1+($D$2&lt;&gt;"")*($C438&lt;=$D$6)&gt;=3,'決まりの表'!$B$7,IF($C438&lt;=E$4,'決まりの表'!$B$5,'決まりの表'!$B$6))))</f>
        <v/>
      </c>
      <c r="F438" s="27">
        <f>IF(F$2="",0,IF(($C438&lt;F$3)+($C438&gt;F$5),0,IF(1+($D$2&lt;&gt;"")*($C438&lt;=$D$6)+($E$2&lt;&gt;"")*($C438&lt;=$E$6)&gt;=3,'決まりの表'!$B$7,IF($C438&lt;=F$4,'決まりの表'!$B$5,'決まりの表'!$B$6))))</f>
        <v/>
      </c>
      <c r="G438" s="27">
        <f>IF(G$2="",0,IF(($C438&lt;G$3)+($C438&gt;G$5),0,IF(1+($D$2&lt;&gt;"")*($C438&lt;=$D$6)+($E$2&lt;&gt;"")*($C438&lt;=$E$6)+($F$2&lt;&gt;"")*($C438&lt;=$F$6)&gt;=3,'決まりの表'!$B$7,IF($C438&lt;=G$4,'決まりの表'!$B$5,'決まりの表'!$B$6))))</f>
        <v/>
      </c>
      <c r="H438" s="26">
        <f>SUM(D438:G438)</f>
        <v/>
      </c>
      <c r="I438" s="27">
        <f>IF(COUNTIFS('決まりの表'!$B$12:$B$17,MONTH(A438))&gt;0,H436+H437,0)</f>
        <v/>
      </c>
    </row>
    <row r="439">
      <c r="A439" s="23">
        <f>EOMONTH(A438,0)+1</f>
        <v/>
      </c>
      <c r="B439" s="12">
        <f>YEAR(A439)</f>
        <v/>
      </c>
      <c r="C439" s="12">
        <f>YEAR(A439)*12+MONTH(A439)</f>
        <v/>
      </c>
      <c r="D439" s="27">
        <f>IF(D$2="",0,IF(($C439&lt;D$3)+($C439&gt;D$5),0,IF($C439&lt;=D$4,'決まりの表'!$B$5,'決まりの表'!$B$6)))</f>
        <v/>
      </c>
      <c r="E439" s="27">
        <f>IF(E$2="",0,IF(($C439&lt;E$3)+($C439&gt;E$5),0,IF(1+($D$2&lt;&gt;"")*($C439&lt;=$D$6)&gt;=3,'決まりの表'!$B$7,IF($C439&lt;=E$4,'決まりの表'!$B$5,'決まりの表'!$B$6))))</f>
        <v/>
      </c>
      <c r="F439" s="27">
        <f>IF(F$2="",0,IF(($C439&lt;F$3)+($C439&gt;F$5),0,IF(1+($D$2&lt;&gt;"")*($C439&lt;=$D$6)+($E$2&lt;&gt;"")*($C439&lt;=$E$6)&gt;=3,'決まりの表'!$B$7,IF($C439&lt;=F$4,'決まりの表'!$B$5,'決まりの表'!$B$6))))</f>
        <v/>
      </c>
      <c r="G439" s="27">
        <f>IF(G$2="",0,IF(($C439&lt;G$3)+($C439&gt;G$5),0,IF(1+($D$2&lt;&gt;"")*($C439&lt;=$D$6)+($E$2&lt;&gt;"")*($C439&lt;=$E$6)+($F$2&lt;&gt;"")*($C439&lt;=$F$6)&gt;=3,'決まりの表'!$B$7,IF($C439&lt;=G$4,'決まりの表'!$B$5,'決まりの表'!$B$6))))</f>
        <v/>
      </c>
      <c r="H439" s="26">
        <f>SUM(D439:G439)</f>
        <v/>
      </c>
      <c r="I439" s="27">
        <f>IF(COUNTIFS('決まりの表'!$B$12:$B$17,MONTH(A439))&gt;0,H437+H438,0)</f>
        <v/>
      </c>
    </row>
    <row r="440">
      <c r="A440" s="23">
        <f>EOMONTH(A439,0)+1</f>
        <v/>
      </c>
      <c r="B440" s="12">
        <f>YEAR(A440)</f>
        <v/>
      </c>
      <c r="C440" s="12">
        <f>YEAR(A440)*12+MONTH(A440)</f>
        <v/>
      </c>
      <c r="D440" s="27">
        <f>IF(D$2="",0,IF(($C440&lt;D$3)+($C440&gt;D$5),0,IF($C440&lt;=D$4,'決まりの表'!$B$5,'決まりの表'!$B$6)))</f>
        <v/>
      </c>
      <c r="E440" s="27">
        <f>IF(E$2="",0,IF(($C440&lt;E$3)+($C440&gt;E$5),0,IF(1+($D$2&lt;&gt;"")*($C440&lt;=$D$6)&gt;=3,'決まりの表'!$B$7,IF($C440&lt;=E$4,'決まりの表'!$B$5,'決まりの表'!$B$6))))</f>
        <v/>
      </c>
      <c r="F440" s="27">
        <f>IF(F$2="",0,IF(($C440&lt;F$3)+($C440&gt;F$5),0,IF(1+($D$2&lt;&gt;"")*($C440&lt;=$D$6)+($E$2&lt;&gt;"")*($C440&lt;=$E$6)&gt;=3,'決まりの表'!$B$7,IF($C440&lt;=F$4,'決まりの表'!$B$5,'決まりの表'!$B$6))))</f>
        <v/>
      </c>
      <c r="G440" s="27">
        <f>IF(G$2="",0,IF(($C440&lt;G$3)+($C440&gt;G$5),0,IF(1+($D$2&lt;&gt;"")*($C440&lt;=$D$6)+($E$2&lt;&gt;"")*($C440&lt;=$E$6)+($F$2&lt;&gt;"")*($C440&lt;=$F$6)&gt;=3,'決まりの表'!$B$7,IF($C440&lt;=G$4,'決まりの表'!$B$5,'決まりの表'!$B$6))))</f>
        <v/>
      </c>
      <c r="H440" s="26">
        <f>SUM(D440:G440)</f>
        <v/>
      </c>
      <c r="I440" s="27">
        <f>IF(COUNTIFS('決まりの表'!$B$12:$B$17,MONTH(A440))&gt;0,H438+H439,0)</f>
        <v/>
      </c>
    </row>
    <row r="441">
      <c r="A441" s="23">
        <f>EOMONTH(A440,0)+1</f>
        <v/>
      </c>
      <c r="B441" s="12">
        <f>YEAR(A441)</f>
        <v/>
      </c>
      <c r="C441" s="12">
        <f>YEAR(A441)*12+MONTH(A441)</f>
        <v/>
      </c>
      <c r="D441" s="27">
        <f>IF(D$2="",0,IF(($C441&lt;D$3)+($C441&gt;D$5),0,IF($C441&lt;=D$4,'決まりの表'!$B$5,'決まりの表'!$B$6)))</f>
        <v/>
      </c>
      <c r="E441" s="27">
        <f>IF(E$2="",0,IF(($C441&lt;E$3)+($C441&gt;E$5),0,IF(1+($D$2&lt;&gt;"")*($C441&lt;=$D$6)&gt;=3,'決まりの表'!$B$7,IF($C441&lt;=E$4,'決まりの表'!$B$5,'決まりの表'!$B$6))))</f>
        <v/>
      </c>
      <c r="F441" s="27">
        <f>IF(F$2="",0,IF(($C441&lt;F$3)+($C441&gt;F$5),0,IF(1+($D$2&lt;&gt;"")*($C441&lt;=$D$6)+($E$2&lt;&gt;"")*($C441&lt;=$E$6)&gt;=3,'決まりの表'!$B$7,IF($C441&lt;=F$4,'決まりの表'!$B$5,'決まりの表'!$B$6))))</f>
        <v/>
      </c>
      <c r="G441" s="27">
        <f>IF(G$2="",0,IF(($C441&lt;G$3)+($C441&gt;G$5),0,IF(1+($D$2&lt;&gt;"")*($C441&lt;=$D$6)+($E$2&lt;&gt;"")*($C441&lt;=$E$6)+($F$2&lt;&gt;"")*($C441&lt;=$F$6)&gt;=3,'決まりの表'!$B$7,IF($C441&lt;=G$4,'決まりの表'!$B$5,'決まりの表'!$B$6))))</f>
        <v/>
      </c>
      <c r="H441" s="26">
        <f>SUM(D441:G441)</f>
        <v/>
      </c>
      <c r="I441" s="27">
        <f>IF(COUNTIFS('決まりの表'!$B$12:$B$17,MONTH(A441))&gt;0,H439+H440,0)</f>
        <v/>
      </c>
    </row>
    <row r="442">
      <c r="A442" s="23">
        <f>EOMONTH(A441,0)+1</f>
        <v/>
      </c>
      <c r="B442" s="12">
        <f>YEAR(A442)</f>
        <v/>
      </c>
      <c r="C442" s="12">
        <f>YEAR(A442)*12+MONTH(A442)</f>
        <v/>
      </c>
      <c r="D442" s="27">
        <f>IF(D$2="",0,IF(($C442&lt;D$3)+($C442&gt;D$5),0,IF($C442&lt;=D$4,'決まりの表'!$B$5,'決まりの表'!$B$6)))</f>
        <v/>
      </c>
      <c r="E442" s="27">
        <f>IF(E$2="",0,IF(($C442&lt;E$3)+($C442&gt;E$5),0,IF(1+($D$2&lt;&gt;"")*($C442&lt;=$D$6)&gt;=3,'決まりの表'!$B$7,IF($C442&lt;=E$4,'決まりの表'!$B$5,'決まりの表'!$B$6))))</f>
        <v/>
      </c>
      <c r="F442" s="27">
        <f>IF(F$2="",0,IF(($C442&lt;F$3)+($C442&gt;F$5),0,IF(1+($D$2&lt;&gt;"")*($C442&lt;=$D$6)+($E$2&lt;&gt;"")*($C442&lt;=$E$6)&gt;=3,'決まりの表'!$B$7,IF($C442&lt;=F$4,'決まりの表'!$B$5,'決まりの表'!$B$6))))</f>
        <v/>
      </c>
      <c r="G442" s="27">
        <f>IF(G$2="",0,IF(($C442&lt;G$3)+($C442&gt;G$5),0,IF(1+($D$2&lt;&gt;"")*($C442&lt;=$D$6)+($E$2&lt;&gt;"")*($C442&lt;=$E$6)+($F$2&lt;&gt;"")*($C442&lt;=$F$6)&gt;=3,'決まりの表'!$B$7,IF($C442&lt;=G$4,'決まりの表'!$B$5,'決まりの表'!$B$6))))</f>
        <v/>
      </c>
      <c r="H442" s="26">
        <f>SUM(D442:G442)</f>
        <v/>
      </c>
      <c r="I442" s="27">
        <f>IF(COUNTIFS('決まりの表'!$B$12:$B$17,MONTH(A442))&gt;0,H440+H441,0)</f>
        <v/>
      </c>
    </row>
    <row r="443">
      <c r="A443" s="23">
        <f>EOMONTH(A442,0)+1</f>
        <v/>
      </c>
      <c r="B443" s="12">
        <f>YEAR(A443)</f>
        <v/>
      </c>
      <c r="C443" s="12">
        <f>YEAR(A443)*12+MONTH(A443)</f>
        <v/>
      </c>
      <c r="D443" s="27">
        <f>IF(D$2="",0,IF(($C443&lt;D$3)+($C443&gt;D$5),0,IF($C443&lt;=D$4,'決まりの表'!$B$5,'決まりの表'!$B$6)))</f>
        <v/>
      </c>
      <c r="E443" s="27">
        <f>IF(E$2="",0,IF(($C443&lt;E$3)+($C443&gt;E$5),0,IF(1+($D$2&lt;&gt;"")*($C443&lt;=$D$6)&gt;=3,'決まりの表'!$B$7,IF($C443&lt;=E$4,'決まりの表'!$B$5,'決まりの表'!$B$6))))</f>
        <v/>
      </c>
      <c r="F443" s="27">
        <f>IF(F$2="",0,IF(($C443&lt;F$3)+($C443&gt;F$5),0,IF(1+($D$2&lt;&gt;"")*($C443&lt;=$D$6)+($E$2&lt;&gt;"")*($C443&lt;=$E$6)&gt;=3,'決まりの表'!$B$7,IF($C443&lt;=F$4,'決まりの表'!$B$5,'決まりの表'!$B$6))))</f>
        <v/>
      </c>
      <c r="G443" s="27">
        <f>IF(G$2="",0,IF(($C443&lt;G$3)+($C443&gt;G$5),0,IF(1+($D$2&lt;&gt;"")*($C443&lt;=$D$6)+($E$2&lt;&gt;"")*($C443&lt;=$E$6)+($F$2&lt;&gt;"")*($C443&lt;=$F$6)&gt;=3,'決まりの表'!$B$7,IF($C443&lt;=G$4,'決まりの表'!$B$5,'決まりの表'!$B$6))))</f>
        <v/>
      </c>
      <c r="H443" s="26">
        <f>SUM(D443:G443)</f>
        <v/>
      </c>
      <c r="I443" s="27">
        <f>IF(COUNTIFS('決まりの表'!$B$12:$B$17,MONTH(A443))&gt;0,H441+H442,0)</f>
        <v/>
      </c>
    </row>
    <row r="444">
      <c r="A444" s="23">
        <f>EOMONTH(A443,0)+1</f>
        <v/>
      </c>
      <c r="B444" s="12">
        <f>YEAR(A444)</f>
        <v/>
      </c>
      <c r="C444" s="12">
        <f>YEAR(A444)*12+MONTH(A444)</f>
        <v/>
      </c>
      <c r="D444" s="27">
        <f>IF(D$2="",0,IF(($C444&lt;D$3)+($C444&gt;D$5),0,IF($C444&lt;=D$4,'決まりの表'!$B$5,'決まりの表'!$B$6)))</f>
        <v/>
      </c>
      <c r="E444" s="27">
        <f>IF(E$2="",0,IF(($C444&lt;E$3)+($C444&gt;E$5),0,IF(1+($D$2&lt;&gt;"")*($C444&lt;=$D$6)&gt;=3,'決まりの表'!$B$7,IF($C444&lt;=E$4,'決まりの表'!$B$5,'決まりの表'!$B$6))))</f>
        <v/>
      </c>
      <c r="F444" s="27">
        <f>IF(F$2="",0,IF(($C444&lt;F$3)+($C444&gt;F$5),0,IF(1+($D$2&lt;&gt;"")*($C444&lt;=$D$6)+($E$2&lt;&gt;"")*($C444&lt;=$E$6)&gt;=3,'決まりの表'!$B$7,IF($C444&lt;=F$4,'決まりの表'!$B$5,'決まりの表'!$B$6))))</f>
        <v/>
      </c>
      <c r="G444" s="27">
        <f>IF(G$2="",0,IF(($C444&lt;G$3)+($C444&gt;G$5),0,IF(1+($D$2&lt;&gt;"")*($C444&lt;=$D$6)+($E$2&lt;&gt;"")*($C444&lt;=$E$6)+($F$2&lt;&gt;"")*($C444&lt;=$F$6)&gt;=3,'決まりの表'!$B$7,IF($C444&lt;=G$4,'決まりの表'!$B$5,'決まりの表'!$B$6))))</f>
        <v/>
      </c>
      <c r="H444" s="26">
        <f>SUM(D444:G444)</f>
        <v/>
      </c>
      <c r="I444" s="27">
        <f>IF(COUNTIFS('決まりの表'!$B$12:$B$17,MONTH(A444))&gt;0,H442+H443,0)</f>
        <v/>
      </c>
    </row>
    <row r="445">
      <c r="A445" s="23">
        <f>EOMONTH(A444,0)+1</f>
        <v/>
      </c>
      <c r="B445" s="12">
        <f>YEAR(A445)</f>
        <v/>
      </c>
      <c r="C445" s="12">
        <f>YEAR(A445)*12+MONTH(A445)</f>
        <v/>
      </c>
      <c r="D445" s="27">
        <f>IF(D$2="",0,IF(($C445&lt;D$3)+($C445&gt;D$5),0,IF($C445&lt;=D$4,'決まりの表'!$B$5,'決まりの表'!$B$6)))</f>
        <v/>
      </c>
      <c r="E445" s="27">
        <f>IF(E$2="",0,IF(($C445&lt;E$3)+($C445&gt;E$5),0,IF(1+($D$2&lt;&gt;"")*($C445&lt;=$D$6)&gt;=3,'決まりの表'!$B$7,IF($C445&lt;=E$4,'決まりの表'!$B$5,'決まりの表'!$B$6))))</f>
        <v/>
      </c>
      <c r="F445" s="27">
        <f>IF(F$2="",0,IF(($C445&lt;F$3)+($C445&gt;F$5),0,IF(1+($D$2&lt;&gt;"")*($C445&lt;=$D$6)+($E$2&lt;&gt;"")*($C445&lt;=$E$6)&gt;=3,'決まりの表'!$B$7,IF($C445&lt;=F$4,'決まりの表'!$B$5,'決まりの表'!$B$6))))</f>
        <v/>
      </c>
      <c r="G445" s="27">
        <f>IF(G$2="",0,IF(($C445&lt;G$3)+($C445&gt;G$5),0,IF(1+($D$2&lt;&gt;"")*($C445&lt;=$D$6)+($E$2&lt;&gt;"")*($C445&lt;=$E$6)+($F$2&lt;&gt;"")*($C445&lt;=$F$6)&gt;=3,'決まりの表'!$B$7,IF($C445&lt;=G$4,'決まりの表'!$B$5,'決まりの表'!$B$6))))</f>
        <v/>
      </c>
      <c r="H445" s="26">
        <f>SUM(D445:G445)</f>
        <v/>
      </c>
      <c r="I445" s="27">
        <f>IF(COUNTIFS('決まりの表'!$B$12:$B$17,MONTH(A445))&gt;0,H443+H444,0)</f>
        <v/>
      </c>
    </row>
    <row r="446">
      <c r="A446" s="23">
        <f>EOMONTH(A445,0)+1</f>
        <v/>
      </c>
      <c r="B446" s="12">
        <f>YEAR(A446)</f>
        <v/>
      </c>
      <c r="C446" s="12">
        <f>YEAR(A446)*12+MONTH(A446)</f>
        <v/>
      </c>
      <c r="D446" s="27">
        <f>IF(D$2="",0,IF(($C446&lt;D$3)+($C446&gt;D$5),0,IF($C446&lt;=D$4,'決まりの表'!$B$5,'決まりの表'!$B$6)))</f>
        <v/>
      </c>
      <c r="E446" s="27">
        <f>IF(E$2="",0,IF(($C446&lt;E$3)+($C446&gt;E$5),0,IF(1+($D$2&lt;&gt;"")*($C446&lt;=$D$6)&gt;=3,'決まりの表'!$B$7,IF($C446&lt;=E$4,'決まりの表'!$B$5,'決まりの表'!$B$6))))</f>
        <v/>
      </c>
      <c r="F446" s="27">
        <f>IF(F$2="",0,IF(($C446&lt;F$3)+($C446&gt;F$5),0,IF(1+($D$2&lt;&gt;"")*($C446&lt;=$D$6)+($E$2&lt;&gt;"")*($C446&lt;=$E$6)&gt;=3,'決まりの表'!$B$7,IF($C446&lt;=F$4,'決まりの表'!$B$5,'決まりの表'!$B$6))))</f>
        <v/>
      </c>
      <c r="G446" s="27">
        <f>IF(G$2="",0,IF(($C446&lt;G$3)+($C446&gt;G$5),0,IF(1+($D$2&lt;&gt;"")*($C446&lt;=$D$6)+($E$2&lt;&gt;"")*($C446&lt;=$E$6)+($F$2&lt;&gt;"")*($C446&lt;=$F$6)&gt;=3,'決まりの表'!$B$7,IF($C446&lt;=G$4,'決まりの表'!$B$5,'決まりの表'!$B$6))))</f>
        <v/>
      </c>
      <c r="H446" s="26">
        <f>SUM(D446:G446)</f>
        <v/>
      </c>
      <c r="I446" s="27">
        <f>IF(COUNTIFS('決まりの表'!$B$12:$B$17,MONTH(A446))&gt;0,H444+H445,0)</f>
        <v/>
      </c>
    </row>
    <row r="447">
      <c r="A447" s="23">
        <f>EOMONTH(A446,0)+1</f>
        <v/>
      </c>
      <c r="B447" s="12">
        <f>YEAR(A447)</f>
        <v/>
      </c>
      <c r="C447" s="12">
        <f>YEAR(A447)*12+MONTH(A447)</f>
        <v/>
      </c>
      <c r="D447" s="27">
        <f>IF(D$2="",0,IF(($C447&lt;D$3)+($C447&gt;D$5),0,IF($C447&lt;=D$4,'決まりの表'!$B$5,'決まりの表'!$B$6)))</f>
        <v/>
      </c>
      <c r="E447" s="27">
        <f>IF(E$2="",0,IF(($C447&lt;E$3)+($C447&gt;E$5),0,IF(1+($D$2&lt;&gt;"")*($C447&lt;=$D$6)&gt;=3,'決まりの表'!$B$7,IF($C447&lt;=E$4,'決まりの表'!$B$5,'決まりの表'!$B$6))))</f>
        <v/>
      </c>
      <c r="F447" s="27">
        <f>IF(F$2="",0,IF(($C447&lt;F$3)+($C447&gt;F$5),0,IF(1+($D$2&lt;&gt;"")*($C447&lt;=$D$6)+($E$2&lt;&gt;"")*($C447&lt;=$E$6)&gt;=3,'決まりの表'!$B$7,IF($C447&lt;=F$4,'決まりの表'!$B$5,'決まりの表'!$B$6))))</f>
        <v/>
      </c>
      <c r="G447" s="27">
        <f>IF(G$2="",0,IF(($C447&lt;G$3)+($C447&gt;G$5),0,IF(1+($D$2&lt;&gt;"")*($C447&lt;=$D$6)+($E$2&lt;&gt;"")*($C447&lt;=$E$6)+($F$2&lt;&gt;"")*($C447&lt;=$F$6)&gt;=3,'決まりの表'!$B$7,IF($C447&lt;=G$4,'決まりの表'!$B$5,'決まりの表'!$B$6))))</f>
        <v/>
      </c>
      <c r="H447" s="26">
        <f>SUM(D447:G447)</f>
        <v/>
      </c>
      <c r="I447" s="27">
        <f>IF(COUNTIFS('決まりの表'!$B$12:$B$17,MONTH(A447))&gt;0,H445+H446,0)</f>
        <v/>
      </c>
    </row>
    <row r="448">
      <c r="A448" s="23">
        <f>EOMONTH(A447,0)+1</f>
        <v/>
      </c>
      <c r="B448" s="12">
        <f>YEAR(A448)</f>
        <v/>
      </c>
      <c r="C448" s="12">
        <f>YEAR(A448)*12+MONTH(A448)</f>
        <v/>
      </c>
      <c r="D448" s="27">
        <f>IF(D$2="",0,IF(($C448&lt;D$3)+($C448&gt;D$5),0,IF($C448&lt;=D$4,'決まりの表'!$B$5,'決まりの表'!$B$6)))</f>
        <v/>
      </c>
      <c r="E448" s="27">
        <f>IF(E$2="",0,IF(($C448&lt;E$3)+($C448&gt;E$5),0,IF(1+($D$2&lt;&gt;"")*($C448&lt;=$D$6)&gt;=3,'決まりの表'!$B$7,IF($C448&lt;=E$4,'決まりの表'!$B$5,'決まりの表'!$B$6))))</f>
        <v/>
      </c>
      <c r="F448" s="27">
        <f>IF(F$2="",0,IF(($C448&lt;F$3)+($C448&gt;F$5),0,IF(1+($D$2&lt;&gt;"")*($C448&lt;=$D$6)+($E$2&lt;&gt;"")*($C448&lt;=$E$6)&gt;=3,'決まりの表'!$B$7,IF($C448&lt;=F$4,'決まりの表'!$B$5,'決まりの表'!$B$6))))</f>
        <v/>
      </c>
      <c r="G448" s="27">
        <f>IF(G$2="",0,IF(($C448&lt;G$3)+($C448&gt;G$5),0,IF(1+($D$2&lt;&gt;"")*($C448&lt;=$D$6)+($E$2&lt;&gt;"")*($C448&lt;=$E$6)+($F$2&lt;&gt;"")*($C448&lt;=$F$6)&gt;=3,'決まりの表'!$B$7,IF($C448&lt;=G$4,'決まりの表'!$B$5,'決まりの表'!$B$6))))</f>
        <v/>
      </c>
      <c r="H448" s="26">
        <f>SUM(D448:G448)</f>
        <v/>
      </c>
      <c r="I448" s="27">
        <f>IF(COUNTIFS('決まりの表'!$B$12:$B$17,MONTH(A448))&gt;0,H446+H447,0)</f>
        <v/>
      </c>
    </row>
    <row r="449">
      <c r="A449" s="23">
        <f>EOMONTH(A448,0)+1</f>
        <v/>
      </c>
      <c r="B449" s="12">
        <f>YEAR(A449)</f>
        <v/>
      </c>
      <c r="C449" s="12">
        <f>YEAR(A449)*12+MONTH(A449)</f>
        <v/>
      </c>
      <c r="D449" s="27">
        <f>IF(D$2="",0,IF(($C449&lt;D$3)+($C449&gt;D$5),0,IF($C449&lt;=D$4,'決まりの表'!$B$5,'決まりの表'!$B$6)))</f>
        <v/>
      </c>
      <c r="E449" s="27">
        <f>IF(E$2="",0,IF(($C449&lt;E$3)+($C449&gt;E$5),0,IF(1+($D$2&lt;&gt;"")*($C449&lt;=$D$6)&gt;=3,'決まりの表'!$B$7,IF($C449&lt;=E$4,'決まりの表'!$B$5,'決まりの表'!$B$6))))</f>
        <v/>
      </c>
      <c r="F449" s="27">
        <f>IF(F$2="",0,IF(($C449&lt;F$3)+($C449&gt;F$5),0,IF(1+($D$2&lt;&gt;"")*($C449&lt;=$D$6)+($E$2&lt;&gt;"")*($C449&lt;=$E$6)&gt;=3,'決まりの表'!$B$7,IF($C449&lt;=F$4,'決まりの表'!$B$5,'決まりの表'!$B$6))))</f>
        <v/>
      </c>
      <c r="G449" s="27">
        <f>IF(G$2="",0,IF(($C449&lt;G$3)+($C449&gt;G$5),0,IF(1+($D$2&lt;&gt;"")*($C449&lt;=$D$6)+($E$2&lt;&gt;"")*($C449&lt;=$E$6)+($F$2&lt;&gt;"")*($C449&lt;=$F$6)&gt;=3,'決まりの表'!$B$7,IF($C449&lt;=G$4,'決まりの表'!$B$5,'決まりの表'!$B$6))))</f>
        <v/>
      </c>
      <c r="H449" s="26">
        <f>SUM(D449:G449)</f>
        <v/>
      </c>
      <c r="I449" s="27">
        <f>IF(COUNTIFS('決まりの表'!$B$12:$B$17,MONTH(A449))&gt;0,H447+H448,0)</f>
        <v/>
      </c>
    </row>
    <row r="450">
      <c r="A450" s="23">
        <f>EOMONTH(A449,0)+1</f>
        <v/>
      </c>
      <c r="B450" s="12">
        <f>YEAR(A450)</f>
        <v/>
      </c>
      <c r="C450" s="12">
        <f>YEAR(A450)*12+MONTH(A450)</f>
        <v/>
      </c>
      <c r="D450" s="27">
        <f>IF(D$2="",0,IF(($C450&lt;D$3)+($C450&gt;D$5),0,IF($C450&lt;=D$4,'決まりの表'!$B$5,'決まりの表'!$B$6)))</f>
        <v/>
      </c>
      <c r="E450" s="27">
        <f>IF(E$2="",0,IF(($C450&lt;E$3)+($C450&gt;E$5),0,IF(1+($D$2&lt;&gt;"")*($C450&lt;=$D$6)&gt;=3,'決まりの表'!$B$7,IF($C450&lt;=E$4,'決まりの表'!$B$5,'決まりの表'!$B$6))))</f>
        <v/>
      </c>
      <c r="F450" s="27">
        <f>IF(F$2="",0,IF(($C450&lt;F$3)+($C450&gt;F$5),0,IF(1+($D$2&lt;&gt;"")*($C450&lt;=$D$6)+($E$2&lt;&gt;"")*($C450&lt;=$E$6)&gt;=3,'決まりの表'!$B$7,IF($C450&lt;=F$4,'決まりの表'!$B$5,'決まりの表'!$B$6))))</f>
        <v/>
      </c>
      <c r="G450" s="27">
        <f>IF(G$2="",0,IF(($C450&lt;G$3)+($C450&gt;G$5),0,IF(1+($D$2&lt;&gt;"")*($C450&lt;=$D$6)+($E$2&lt;&gt;"")*($C450&lt;=$E$6)+($F$2&lt;&gt;"")*($C450&lt;=$F$6)&gt;=3,'決まりの表'!$B$7,IF($C450&lt;=G$4,'決まりの表'!$B$5,'決まりの表'!$B$6))))</f>
        <v/>
      </c>
      <c r="H450" s="26">
        <f>SUM(D450:G450)</f>
        <v/>
      </c>
      <c r="I450" s="27">
        <f>IF(COUNTIFS('決まりの表'!$B$12:$B$17,MONTH(A450))&gt;0,H448+H449,0)</f>
        <v/>
      </c>
    </row>
    <row r="451">
      <c r="A451" s="23">
        <f>EOMONTH(A450,0)+1</f>
        <v/>
      </c>
      <c r="B451" s="12">
        <f>YEAR(A451)</f>
        <v/>
      </c>
      <c r="C451" s="12">
        <f>YEAR(A451)*12+MONTH(A451)</f>
        <v/>
      </c>
      <c r="D451" s="27">
        <f>IF(D$2="",0,IF(($C451&lt;D$3)+($C451&gt;D$5),0,IF($C451&lt;=D$4,'決まりの表'!$B$5,'決まりの表'!$B$6)))</f>
        <v/>
      </c>
      <c r="E451" s="27">
        <f>IF(E$2="",0,IF(($C451&lt;E$3)+($C451&gt;E$5),0,IF(1+($D$2&lt;&gt;"")*($C451&lt;=$D$6)&gt;=3,'決まりの表'!$B$7,IF($C451&lt;=E$4,'決まりの表'!$B$5,'決まりの表'!$B$6))))</f>
        <v/>
      </c>
      <c r="F451" s="27">
        <f>IF(F$2="",0,IF(($C451&lt;F$3)+($C451&gt;F$5),0,IF(1+($D$2&lt;&gt;"")*($C451&lt;=$D$6)+($E$2&lt;&gt;"")*($C451&lt;=$E$6)&gt;=3,'決まりの表'!$B$7,IF($C451&lt;=F$4,'決まりの表'!$B$5,'決まりの表'!$B$6))))</f>
        <v/>
      </c>
      <c r="G451" s="27">
        <f>IF(G$2="",0,IF(($C451&lt;G$3)+($C451&gt;G$5),0,IF(1+($D$2&lt;&gt;"")*($C451&lt;=$D$6)+($E$2&lt;&gt;"")*($C451&lt;=$E$6)+($F$2&lt;&gt;"")*($C451&lt;=$F$6)&gt;=3,'決まりの表'!$B$7,IF($C451&lt;=G$4,'決まりの表'!$B$5,'決まりの表'!$B$6))))</f>
        <v/>
      </c>
      <c r="H451" s="26">
        <f>SUM(D451:G451)</f>
        <v/>
      </c>
      <c r="I451" s="27">
        <f>IF(COUNTIFS('決まりの表'!$B$12:$B$17,MONTH(A451))&gt;0,H449+H450,0)</f>
        <v/>
      </c>
    </row>
    <row r="452">
      <c r="A452" s="23">
        <f>EOMONTH(A451,0)+1</f>
        <v/>
      </c>
      <c r="B452" s="12">
        <f>YEAR(A452)</f>
        <v/>
      </c>
      <c r="C452" s="12">
        <f>YEAR(A452)*12+MONTH(A452)</f>
        <v/>
      </c>
      <c r="D452" s="27">
        <f>IF(D$2="",0,IF(($C452&lt;D$3)+($C452&gt;D$5),0,IF($C452&lt;=D$4,'決まりの表'!$B$5,'決まりの表'!$B$6)))</f>
        <v/>
      </c>
      <c r="E452" s="27">
        <f>IF(E$2="",0,IF(($C452&lt;E$3)+($C452&gt;E$5),0,IF(1+($D$2&lt;&gt;"")*($C452&lt;=$D$6)&gt;=3,'決まりの表'!$B$7,IF($C452&lt;=E$4,'決まりの表'!$B$5,'決まりの表'!$B$6))))</f>
        <v/>
      </c>
      <c r="F452" s="27">
        <f>IF(F$2="",0,IF(($C452&lt;F$3)+($C452&gt;F$5),0,IF(1+($D$2&lt;&gt;"")*($C452&lt;=$D$6)+($E$2&lt;&gt;"")*($C452&lt;=$E$6)&gt;=3,'決まりの表'!$B$7,IF($C452&lt;=F$4,'決まりの表'!$B$5,'決まりの表'!$B$6))))</f>
        <v/>
      </c>
      <c r="G452" s="27">
        <f>IF(G$2="",0,IF(($C452&lt;G$3)+($C452&gt;G$5),0,IF(1+($D$2&lt;&gt;"")*($C452&lt;=$D$6)+($E$2&lt;&gt;"")*($C452&lt;=$E$6)+($F$2&lt;&gt;"")*($C452&lt;=$F$6)&gt;=3,'決まりの表'!$B$7,IF($C452&lt;=G$4,'決まりの表'!$B$5,'決まりの表'!$B$6))))</f>
        <v/>
      </c>
      <c r="H452" s="26">
        <f>SUM(D452:G452)</f>
        <v/>
      </c>
      <c r="I452" s="27">
        <f>IF(COUNTIFS('決まりの表'!$B$12:$B$17,MONTH(A452))&gt;0,H450+H451,0)</f>
        <v/>
      </c>
    </row>
    <row r="453">
      <c r="A453" s="23">
        <f>EOMONTH(A452,0)+1</f>
        <v/>
      </c>
      <c r="B453" s="12">
        <f>YEAR(A453)</f>
        <v/>
      </c>
      <c r="C453" s="12">
        <f>YEAR(A453)*12+MONTH(A453)</f>
        <v/>
      </c>
      <c r="D453" s="27">
        <f>IF(D$2="",0,IF(($C453&lt;D$3)+($C453&gt;D$5),0,IF($C453&lt;=D$4,'決まりの表'!$B$5,'決まりの表'!$B$6)))</f>
        <v/>
      </c>
      <c r="E453" s="27">
        <f>IF(E$2="",0,IF(($C453&lt;E$3)+($C453&gt;E$5),0,IF(1+($D$2&lt;&gt;"")*($C453&lt;=$D$6)&gt;=3,'決まりの表'!$B$7,IF($C453&lt;=E$4,'決まりの表'!$B$5,'決まりの表'!$B$6))))</f>
        <v/>
      </c>
      <c r="F453" s="27">
        <f>IF(F$2="",0,IF(($C453&lt;F$3)+($C453&gt;F$5),0,IF(1+($D$2&lt;&gt;"")*($C453&lt;=$D$6)+($E$2&lt;&gt;"")*($C453&lt;=$E$6)&gt;=3,'決まりの表'!$B$7,IF($C453&lt;=F$4,'決まりの表'!$B$5,'決まりの表'!$B$6))))</f>
        <v/>
      </c>
      <c r="G453" s="27">
        <f>IF(G$2="",0,IF(($C453&lt;G$3)+($C453&gt;G$5),0,IF(1+($D$2&lt;&gt;"")*($C453&lt;=$D$6)+($E$2&lt;&gt;"")*($C453&lt;=$E$6)+($F$2&lt;&gt;"")*($C453&lt;=$F$6)&gt;=3,'決まりの表'!$B$7,IF($C453&lt;=G$4,'決まりの表'!$B$5,'決まりの表'!$B$6))))</f>
        <v/>
      </c>
      <c r="H453" s="26">
        <f>SUM(D453:G453)</f>
        <v/>
      </c>
      <c r="I453" s="27">
        <f>IF(COUNTIFS('決まりの表'!$B$12:$B$17,MONTH(A453))&gt;0,H451+H452,0)</f>
        <v/>
      </c>
    </row>
    <row r="454">
      <c r="A454" s="23">
        <f>EOMONTH(A453,0)+1</f>
        <v/>
      </c>
      <c r="B454" s="12">
        <f>YEAR(A454)</f>
        <v/>
      </c>
      <c r="C454" s="12">
        <f>YEAR(A454)*12+MONTH(A454)</f>
        <v/>
      </c>
      <c r="D454" s="27">
        <f>IF(D$2="",0,IF(($C454&lt;D$3)+($C454&gt;D$5),0,IF($C454&lt;=D$4,'決まりの表'!$B$5,'決まりの表'!$B$6)))</f>
        <v/>
      </c>
      <c r="E454" s="27">
        <f>IF(E$2="",0,IF(($C454&lt;E$3)+($C454&gt;E$5),0,IF(1+($D$2&lt;&gt;"")*($C454&lt;=$D$6)&gt;=3,'決まりの表'!$B$7,IF($C454&lt;=E$4,'決まりの表'!$B$5,'決まりの表'!$B$6))))</f>
        <v/>
      </c>
      <c r="F454" s="27">
        <f>IF(F$2="",0,IF(($C454&lt;F$3)+($C454&gt;F$5),0,IF(1+($D$2&lt;&gt;"")*($C454&lt;=$D$6)+($E$2&lt;&gt;"")*($C454&lt;=$E$6)&gt;=3,'決まりの表'!$B$7,IF($C454&lt;=F$4,'決まりの表'!$B$5,'決まりの表'!$B$6))))</f>
        <v/>
      </c>
      <c r="G454" s="27">
        <f>IF(G$2="",0,IF(($C454&lt;G$3)+($C454&gt;G$5),0,IF(1+($D$2&lt;&gt;"")*($C454&lt;=$D$6)+($E$2&lt;&gt;"")*($C454&lt;=$E$6)+($F$2&lt;&gt;"")*($C454&lt;=$F$6)&gt;=3,'決まりの表'!$B$7,IF($C454&lt;=G$4,'決まりの表'!$B$5,'決まりの表'!$B$6))))</f>
        <v/>
      </c>
      <c r="H454" s="26">
        <f>SUM(D454:G454)</f>
        <v/>
      </c>
      <c r="I454" s="27">
        <f>IF(COUNTIFS('決まりの表'!$B$12:$B$17,MONTH(A454))&gt;0,H452+H453,0)</f>
        <v/>
      </c>
    </row>
    <row r="455">
      <c r="A455" s="23">
        <f>EOMONTH(A454,0)+1</f>
        <v/>
      </c>
      <c r="B455" s="12">
        <f>YEAR(A455)</f>
        <v/>
      </c>
      <c r="C455" s="12">
        <f>YEAR(A455)*12+MONTH(A455)</f>
        <v/>
      </c>
      <c r="D455" s="27">
        <f>IF(D$2="",0,IF(($C455&lt;D$3)+($C455&gt;D$5),0,IF($C455&lt;=D$4,'決まりの表'!$B$5,'決まりの表'!$B$6)))</f>
        <v/>
      </c>
      <c r="E455" s="27">
        <f>IF(E$2="",0,IF(($C455&lt;E$3)+($C455&gt;E$5),0,IF(1+($D$2&lt;&gt;"")*($C455&lt;=$D$6)&gt;=3,'決まりの表'!$B$7,IF($C455&lt;=E$4,'決まりの表'!$B$5,'決まりの表'!$B$6))))</f>
        <v/>
      </c>
      <c r="F455" s="27">
        <f>IF(F$2="",0,IF(($C455&lt;F$3)+($C455&gt;F$5),0,IF(1+($D$2&lt;&gt;"")*($C455&lt;=$D$6)+($E$2&lt;&gt;"")*($C455&lt;=$E$6)&gt;=3,'決まりの表'!$B$7,IF($C455&lt;=F$4,'決まりの表'!$B$5,'決まりの表'!$B$6))))</f>
        <v/>
      </c>
      <c r="G455" s="27">
        <f>IF(G$2="",0,IF(($C455&lt;G$3)+($C455&gt;G$5),0,IF(1+($D$2&lt;&gt;"")*($C455&lt;=$D$6)+($E$2&lt;&gt;"")*($C455&lt;=$E$6)+($F$2&lt;&gt;"")*($C455&lt;=$F$6)&gt;=3,'決まりの表'!$B$7,IF($C455&lt;=G$4,'決まりの表'!$B$5,'決まりの表'!$B$6))))</f>
        <v/>
      </c>
      <c r="H455" s="26">
        <f>SUM(D455:G455)</f>
        <v/>
      </c>
      <c r="I455" s="27">
        <f>IF(COUNTIFS('決まりの表'!$B$12:$B$17,MONTH(A455))&gt;0,H453+H454,0)</f>
        <v/>
      </c>
    </row>
    <row r="456">
      <c r="A456" s="23">
        <f>EOMONTH(A455,0)+1</f>
        <v/>
      </c>
      <c r="B456" s="12">
        <f>YEAR(A456)</f>
        <v/>
      </c>
      <c r="C456" s="12">
        <f>YEAR(A456)*12+MONTH(A456)</f>
        <v/>
      </c>
      <c r="D456" s="27">
        <f>IF(D$2="",0,IF(($C456&lt;D$3)+($C456&gt;D$5),0,IF($C456&lt;=D$4,'決まりの表'!$B$5,'決まりの表'!$B$6)))</f>
        <v/>
      </c>
      <c r="E456" s="27">
        <f>IF(E$2="",0,IF(($C456&lt;E$3)+($C456&gt;E$5),0,IF(1+($D$2&lt;&gt;"")*($C456&lt;=$D$6)&gt;=3,'決まりの表'!$B$7,IF($C456&lt;=E$4,'決まりの表'!$B$5,'決まりの表'!$B$6))))</f>
        <v/>
      </c>
      <c r="F456" s="27">
        <f>IF(F$2="",0,IF(($C456&lt;F$3)+($C456&gt;F$5),0,IF(1+($D$2&lt;&gt;"")*($C456&lt;=$D$6)+($E$2&lt;&gt;"")*($C456&lt;=$E$6)&gt;=3,'決まりの表'!$B$7,IF($C456&lt;=F$4,'決まりの表'!$B$5,'決まりの表'!$B$6))))</f>
        <v/>
      </c>
      <c r="G456" s="27">
        <f>IF(G$2="",0,IF(($C456&lt;G$3)+($C456&gt;G$5),0,IF(1+($D$2&lt;&gt;"")*($C456&lt;=$D$6)+($E$2&lt;&gt;"")*($C456&lt;=$E$6)+($F$2&lt;&gt;"")*($C456&lt;=$F$6)&gt;=3,'決まりの表'!$B$7,IF($C456&lt;=G$4,'決まりの表'!$B$5,'決まりの表'!$B$6))))</f>
        <v/>
      </c>
      <c r="H456" s="26">
        <f>SUM(D456:G456)</f>
        <v/>
      </c>
      <c r="I456" s="27">
        <f>IF(COUNTIFS('決まりの表'!$B$12:$B$17,MONTH(A456))&gt;0,H454+H455,0)</f>
        <v/>
      </c>
    </row>
    <row r="457">
      <c r="A457" s="23">
        <f>EOMONTH(A456,0)+1</f>
        <v/>
      </c>
      <c r="B457" s="12">
        <f>YEAR(A457)</f>
        <v/>
      </c>
      <c r="C457" s="12">
        <f>YEAR(A457)*12+MONTH(A457)</f>
        <v/>
      </c>
      <c r="D457" s="27">
        <f>IF(D$2="",0,IF(($C457&lt;D$3)+($C457&gt;D$5),0,IF($C457&lt;=D$4,'決まりの表'!$B$5,'決まりの表'!$B$6)))</f>
        <v/>
      </c>
      <c r="E457" s="27">
        <f>IF(E$2="",0,IF(($C457&lt;E$3)+($C457&gt;E$5),0,IF(1+($D$2&lt;&gt;"")*($C457&lt;=$D$6)&gt;=3,'決まりの表'!$B$7,IF($C457&lt;=E$4,'決まりの表'!$B$5,'決まりの表'!$B$6))))</f>
        <v/>
      </c>
      <c r="F457" s="27">
        <f>IF(F$2="",0,IF(($C457&lt;F$3)+($C457&gt;F$5),0,IF(1+($D$2&lt;&gt;"")*($C457&lt;=$D$6)+($E$2&lt;&gt;"")*($C457&lt;=$E$6)&gt;=3,'決まりの表'!$B$7,IF($C457&lt;=F$4,'決まりの表'!$B$5,'決まりの表'!$B$6))))</f>
        <v/>
      </c>
      <c r="G457" s="27">
        <f>IF(G$2="",0,IF(($C457&lt;G$3)+($C457&gt;G$5),0,IF(1+($D$2&lt;&gt;"")*($C457&lt;=$D$6)+($E$2&lt;&gt;"")*($C457&lt;=$E$6)+($F$2&lt;&gt;"")*($C457&lt;=$F$6)&gt;=3,'決まりの表'!$B$7,IF($C457&lt;=G$4,'決まりの表'!$B$5,'決まりの表'!$B$6))))</f>
        <v/>
      </c>
      <c r="H457" s="26">
        <f>SUM(D457:G457)</f>
        <v/>
      </c>
      <c r="I457" s="27">
        <f>IF(COUNTIFS('決まりの表'!$B$12:$B$17,MONTH(A457))&gt;0,H455+H456,0)</f>
        <v/>
      </c>
    </row>
    <row r="458">
      <c r="A458" s="23">
        <f>EOMONTH(A457,0)+1</f>
        <v/>
      </c>
      <c r="B458" s="12">
        <f>YEAR(A458)</f>
        <v/>
      </c>
      <c r="C458" s="12">
        <f>YEAR(A458)*12+MONTH(A458)</f>
        <v/>
      </c>
      <c r="D458" s="27">
        <f>IF(D$2="",0,IF(($C458&lt;D$3)+($C458&gt;D$5),0,IF($C458&lt;=D$4,'決まりの表'!$B$5,'決まりの表'!$B$6)))</f>
        <v/>
      </c>
      <c r="E458" s="27">
        <f>IF(E$2="",0,IF(($C458&lt;E$3)+($C458&gt;E$5),0,IF(1+($D$2&lt;&gt;"")*($C458&lt;=$D$6)&gt;=3,'決まりの表'!$B$7,IF($C458&lt;=E$4,'決まりの表'!$B$5,'決まりの表'!$B$6))))</f>
        <v/>
      </c>
      <c r="F458" s="27">
        <f>IF(F$2="",0,IF(($C458&lt;F$3)+($C458&gt;F$5),0,IF(1+($D$2&lt;&gt;"")*($C458&lt;=$D$6)+($E$2&lt;&gt;"")*($C458&lt;=$E$6)&gt;=3,'決まりの表'!$B$7,IF($C458&lt;=F$4,'決まりの表'!$B$5,'決まりの表'!$B$6))))</f>
        <v/>
      </c>
      <c r="G458" s="27">
        <f>IF(G$2="",0,IF(($C458&lt;G$3)+($C458&gt;G$5),0,IF(1+($D$2&lt;&gt;"")*($C458&lt;=$D$6)+($E$2&lt;&gt;"")*($C458&lt;=$E$6)+($F$2&lt;&gt;"")*($C458&lt;=$F$6)&gt;=3,'決まりの表'!$B$7,IF($C458&lt;=G$4,'決まりの表'!$B$5,'決まりの表'!$B$6))))</f>
        <v/>
      </c>
      <c r="H458" s="26">
        <f>SUM(D458:G458)</f>
        <v/>
      </c>
      <c r="I458" s="27">
        <f>IF(COUNTIFS('決まりの表'!$B$12:$B$17,MONTH(A458))&gt;0,H456+H457,0)</f>
        <v/>
      </c>
    </row>
    <row r="459">
      <c r="A459" s="23">
        <f>EOMONTH(A458,0)+1</f>
        <v/>
      </c>
      <c r="B459" s="12">
        <f>YEAR(A459)</f>
        <v/>
      </c>
      <c r="C459" s="12">
        <f>YEAR(A459)*12+MONTH(A459)</f>
        <v/>
      </c>
      <c r="D459" s="27">
        <f>IF(D$2="",0,IF(($C459&lt;D$3)+($C459&gt;D$5),0,IF($C459&lt;=D$4,'決まりの表'!$B$5,'決まりの表'!$B$6)))</f>
        <v/>
      </c>
      <c r="E459" s="27">
        <f>IF(E$2="",0,IF(($C459&lt;E$3)+($C459&gt;E$5),0,IF(1+($D$2&lt;&gt;"")*($C459&lt;=$D$6)&gt;=3,'決まりの表'!$B$7,IF($C459&lt;=E$4,'決まりの表'!$B$5,'決まりの表'!$B$6))))</f>
        <v/>
      </c>
      <c r="F459" s="27">
        <f>IF(F$2="",0,IF(($C459&lt;F$3)+($C459&gt;F$5),0,IF(1+($D$2&lt;&gt;"")*($C459&lt;=$D$6)+($E$2&lt;&gt;"")*($C459&lt;=$E$6)&gt;=3,'決まりの表'!$B$7,IF($C459&lt;=F$4,'決まりの表'!$B$5,'決まりの表'!$B$6))))</f>
        <v/>
      </c>
      <c r="G459" s="27">
        <f>IF(G$2="",0,IF(($C459&lt;G$3)+($C459&gt;G$5),0,IF(1+($D$2&lt;&gt;"")*($C459&lt;=$D$6)+($E$2&lt;&gt;"")*($C459&lt;=$E$6)+($F$2&lt;&gt;"")*($C459&lt;=$F$6)&gt;=3,'決まりの表'!$B$7,IF($C459&lt;=G$4,'決まりの表'!$B$5,'決まりの表'!$B$6))))</f>
        <v/>
      </c>
      <c r="H459" s="26">
        <f>SUM(D459:G459)</f>
        <v/>
      </c>
      <c r="I459" s="27">
        <f>IF(COUNTIFS('決まりの表'!$B$12:$B$17,MONTH(A459))&gt;0,H457+H458,0)</f>
        <v/>
      </c>
    </row>
    <row r="460">
      <c r="A460" s="23">
        <f>EOMONTH(A459,0)+1</f>
        <v/>
      </c>
      <c r="B460" s="12">
        <f>YEAR(A460)</f>
        <v/>
      </c>
      <c r="C460" s="12">
        <f>YEAR(A460)*12+MONTH(A460)</f>
        <v/>
      </c>
      <c r="D460" s="27">
        <f>IF(D$2="",0,IF(($C460&lt;D$3)+($C460&gt;D$5),0,IF($C460&lt;=D$4,'決まりの表'!$B$5,'決まりの表'!$B$6)))</f>
        <v/>
      </c>
      <c r="E460" s="27">
        <f>IF(E$2="",0,IF(($C460&lt;E$3)+($C460&gt;E$5),0,IF(1+($D$2&lt;&gt;"")*($C460&lt;=$D$6)&gt;=3,'決まりの表'!$B$7,IF($C460&lt;=E$4,'決まりの表'!$B$5,'決まりの表'!$B$6))))</f>
        <v/>
      </c>
      <c r="F460" s="27">
        <f>IF(F$2="",0,IF(($C460&lt;F$3)+($C460&gt;F$5),0,IF(1+($D$2&lt;&gt;"")*($C460&lt;=$D$6)+($E$2&lt;&gt;"")*($C460&lt;=$E$6)&gt;=3,'決まりの表'!$B$7,IF($C460&lt;=F$4,'決まりの表'!$B$5,'決まりの表'!$B$6))))</f>
        <v/>
      </c>
      <c r="G460" s="27">
        <f>IF(G$2="",0,IF(($C460&lt;G$3)+($C460&gt;G$5),0,IF(1+($D$2&lt;&gt;"")*($C460&lt;=$D$6)+($E$2&lt;&gt;"")*($C460&lt;=$E$6)+($F$2&lt;&gt;"")*($C460&lt;=$F$6)&gt;=3,'決まりの表'!$B$7,IF($C460&lt;=G$4,'決まりの表'!$B$5,'決まりの表'!$B$6))))</f>
        <v/>
      </c>
      <c r="H460" s="26">
        <f>SUM(D460:G460)</f>
        <v/>
      </c>
      <c r="I460" s="27">
        <f>IF(COUNTIFS('決まりの表'!$B$12:$B$17,MONTH(A460))&gt;0,H458+H459,0)</f>
        <v/>
      </c>
    </row>
    <row r="461">
      <c r="A461" s="23">
        <f>EOMONTH(A460,0)+1</f>
        <v/>
      </c>
      <c r="B461" s="12">
        <f>YEAR(A461)</f>
        <v/>
      </c>
      <c r="C461" s="12">
        <f>YEAR(A461)*12+MONTH(A461)</f>
        <v/>
      </c>
      <c r="D461" s="27">
        <f>IF(D$2="",0,IF(($C461&lt;D$3)+($C461&gt;D$5),0,IF($C461&lt;=D$4,'決まりの表'!$B$5,'決まりの表'!$B$6)))</f>
        <v/>
      </c>
      <c r="E461" s="27">
        <f>IF(E$2="",0,IF(($C461&lt;E$3)+($C461&gt;E$5),0,IF(1+($D$2&lt;&gt;"")*($C461&lt;=$D$6)&gt;=3,'決まりの表'!$B$7,IF($C461&lt;=E$4,'決まりの表'!$B$5,'決まりの表'!$B$6))))</f>
        <v/>
      </c>
      <c r="F461" s="27">
        <f>IF(F$2="",0,IF(($C461&lt;F$3)+($C461&gt;F$5),0,IF(1+($D$2&lt;&gt;"")*($C461&lt;=$D$6)+($E$2&lt;&gt;"")*($C461&lt;=$E$6)&gt;=3,'決まりの表'!$B$7,IF($C461&lt;=F$4,'決まりの表'!$B$5,'決まりの表'!$B$6))))</f>
        <v/>
      </c>
      <c r="G461" s="27">
        <f>IF(G$2="",0,IF(($C461&lt;G$3)+($C461&gt;G$5),0,IF(1+($D$2&lt;&gt;"")*($C461&lt;=$D$6)+($E$2&lt;&gt;"")*($C461&lt;=$E$6)+($F$2&lt;&gt;"")*($C461&lt;=$F$6)&gt;=3,'決まりの表'!$B$7,IF($C461&lt;=G$4,'決まりの表'!$B$5,'決まりの表'!$B$6))))</f>
        <v/>
      </c>
      <c r="H461" s="26">
        <f>SUM(D461:G461)</f>
        <v/>
      </c>
      <c r="I461" s="27">
        <f>IF(COUNTIFS('決まりの表'!$B$12:$B$17,MONTH(A461))&gt;0,H459+H460,0)</f>
        <v/>
      </c>
    </row>
    <row r="462">
      <c r="A462" s="23">
        <f>EOMONTH(A461,0)+1</f>
        <v/>
      </c>
      <c r="B462" s="12">
        <f>YEAR(A462)</f>
        <v/>
      </c>
      <c r="C462" s="12">
        <f>YEAR(A462)*12+MONTH(A462)</f>
        <v/>
      </c>
      <c r="D462" s="27">
        <f>IF(D$2="",0,IF(($C462&lt;D$3)+($C462&gt;D$5),0,IF($C462&lt;=D$4,'決まりの表'!$B$5,'決まりの表'!$B$6)))</f>
        <v/>
      </c>
      <c r="E462" s="27">
        <f>IF(E$2="",0,IF(($C462&lt;E$3)+($C462&gt;E$5),0,IF(1+($D$2&lt;&gt;"")*($C462&lt;=$D$6)&gt;=3,'決まりの表'!$B$7,IF($C462&lt;=E$4,'決まりの表'!$B$5,'決まりの表'!$B$6))))</f>
        <v/>
      </c>
      <c r="F462" s="27">
        <f>IF(F$2="",0,IF(($C462&lt;F$3)+($C462&gt;F$5),0,IF(1+($D$2&lt;&gt;"")*($C462&lt;=$D$6)+($E$2&lt;&gt;"")*($C462&lt;=$E$6)&gt;=3,'決まりの表'!$B$7,IF($C462&lt;=F$4,'決まりの表'!$B$5,'決まりの表'!$B$6))))</f>
        <v/>
      </c>
      <c r="G462" s="27">
        <f>IF(G$2="",0,IF(($C462&lt;G$3)+($C462&gt;G$5),0,IF(1+($D$2&lt;&gt;"")*($C462&lt;=$D$6)+($E$2&lt;&gt;"")*($C462&lt;=$E$6)+($F$2&lt;&gt;"")*($C462&lt;=$F$6)&gt;=3,'決まりの表'!$B$7,IF($C462&lt;=G$4,'決まりの表'!$B$5,'決まりの表'!$B$6))))</f>
        <v/>
      </c>
      <c r="H462" s="26">
        <f>SUM(D462:G462)</f>
        <v/>
      </c>
      <c r="I462" s="27">
        <f>IF(COUNTIFS('決まりの表'!$B$12:$B$17,MONTH(A462))&gt;0,H460+H461,0)</f>
        <v/>
      </c>
    </row>
    <row r="463">
      <c r="A463" s="23">
        <f>EOMONTH(A462,0)+1</f>
        <v/>
      </c>
      <c r="B463" s="12">
        <f>YEAR(A463)</f>
        <v/>
      </c>
      <c r="C463" s="12">
        <f>YEAR(A463)*12+MONTH(A463)</f>
        <v/>
      </c>
      <c r="D463" s="27">
        <f>IF(D$2="",0,IF(($C463&lt;D$3)+($C463&gt;D$5),0,IF($C463&lt;=D$4,'決まりの表'!$B$5,'決まりの表'!$B$6)))</f>
        <v/>
      </c>
      <c r="E463" s="27">
        <f>IF(E$2="",0,IF(($C463&lt;E$3)+($C463&gt;E$5),0,IF(1+($D$2&lt;&gt;"")*($C463&lt;=$D$6)&gt;=3,'決まりの表'!$B$7,IF($C463&lt;=E$4,'決まりの表'!$B$5,'決まりの表'!$B$6))))</f>
        <v/>
      </c>
      <c r="F463" s="27">
        <f>IF(F$2="",0,IF(($C463&lt;F$3)+($C463&gt;F$5),0,IF(1+($D$2&lt;&gt;"")*($C463&lt;=$D$6)+($E$2&lt;&gt;"")*($C463&lt;=$E$6)&gt;=3,'決まりの表'!$B$7,IF($C463&lt;=F$4,'決まりの表'!$B$5,'決まりの表'!$B$6))))</f>
        <v/>
      </c>
      <c r="G463" s="27">
        <f>IF(G$2="",0,IF(($C463&lt;G$3)+($C463&gt;G$5),0,IF(1+($D$2&lt;&gt;"")*($C463&lt;=$D$6)+($E$2&lt;&gt;"")*($C463&lt;=$E$6)+($F$2&lt;&gt;"")*($C463&lt;=$F$6)&gt;=3,'決まりの表'!$B$7,IF($C463&lt;=G$4,'決まりの表'!$B$5,'決まりの表'!$B$6))))</f>
        <v/>
      </c>
      <c r="H463" s="26">
        <f>SUM(D463:G463)</f>
        <v/>
      </c>
      <c r="I463" s="27">
        <f>IF(COUNTIFS('決まりの表'!$B$12:$B$17,MONTH(A463))&gt;0,H461+H462,0)</f>
        <v/>
      </c>
    </row>
    <row r="464">
      <c r="A464" s="23">
        <f>EOMONTH(A463,0)+1</f>
        <v/>
      </c>
      <c r="B464" s="12">
        <f>YEAR(A464)</f>
        <v/>
      </c>
      <c r="C464" s="12">
        <f>YEAR(A464)*12+MONTH(A464)</f>
        <v/>
      </c>
      <c r="D464" s="27">
        <f>IF(D$2="",0,IF(($C464&lt;D$3)+($C464&gt;D$5),0,IF($C464&lt;=D$4,'決まりの表'!$B$5,'決まりの表'!$B$6)))</f>
        <v/>
      </c>
      <c r="E464" s="27">
        <f>IF(E$2="",0,IF(($C464&lt;E$3)+($C464&gt;E$5),0,IF(1+($D$2&lt;&gt;"")*($C464&lt;=$D$6)&gt;=3,'決まりの表'!$B$7,IF($C464&lt;=E$4,'決まりの表'!$B$5,'決まりの表'!$B$6))))</f>
        <v/>
      </c>
      <c r="F464" s="27">
        <f>IF(F$2="",0,IF(($C464&lt;F$3)+($C464&gt;F$5),0,IF(1+($D$2&lt;&gt;"")*($C464&lt;=$D$6)+($E$2&lt;&gt;"")*($C464&lt;=$E$6)&gt;=3,'決まりの表'!$B$7,IF($C464&lt;=F$4,'決まりの表'!$B$5,'決まりの表'!$B$6))))</f>
        <v/>
      </c>
      <c r="G464" s="27">
        <f>IF(G$2="",0,IF(($C464&lt;G$3)+($C464&gt;G$5),0,IF(1+($D$2&lt;&gt;"")*($C464&lt;=$D$6)+($E$2&lt;&gt;"")*($C464&lt;=$E$6)+($F$2&lt;&gt;"")*($C464&lt;=$F$6)&gt;=3,'決まりの表'!$B$7,IF($C464&lt;=G$4,'決まりの表'!$B$5,'決まりの表'!$B$6))))</f>
        <v/>
      </c>
      <c r="H464" s="26">
        <f>SUM(D464:G464)</f>
        <v/>
      </c>
      <c r="I464" s="27">
        <f>IF(COUNTIFS('決まりの表'!$B$12:$B$17,MONTH(A464))&gt;0,H462+H463,0)</f>
        <v/>
      </c>
    </row>
    <row r="465">
      <c r="A465" s="23">
        <f>EOMONTH(A464,0)+1</f>
        <v/>
      </c>
      <c r="B465" s="12">
        <f>YEAR(A465)</f>
        <v/>
      </c>
      <c r="C465" s="12">
        <f>YEAR(A465)*12+MONTH(A465)</f>
        <v/>
      </c>
      <c r="D465" s="27">
        <f>IF(D$2="",0,IF(($C465&lt;D$3)+($C465&gt;D$5),0,IF($C465&lt;=D$4,'決まりの表'!$B$5,'決まりの表'!$B$6)))</f>
        <v/>
      </c>
      <c r="E465" s="27">
        <f>IF(E$2="",0,IF(($C465&lt;E$3)+($C465&gt;E$5),0,IF(1+($D$2&lt;&gt;"")*($C465&lt;=$D$6)&gt;=3,'決まりの表'!$B$7,IF($C465&lt;=E$4,'決まりの表'!$B$5,'決まりの表'!$B$6))))</f>
        <v/>
      </c>
      <c r="F465" s="27">
        <f>IF(F$2="",0,IF(($C465&lt;F$3)+($C465&gt;F$5),0,IF(1+($D$2&lt;&gt;"")*($C465&lt;=$D$6)+($E$2&lt;&gt;"")*($C465&lt;=$E$6)&gt;=3,'決まりの表'!$B$7,IF($C465&lt;=F$4,'決まりの表'!$B$5,'決まりの表'!$B$6))))</f>
        <v/>
      </c>
      <c r="G465" s="27">
        <f>IF(G$2="",0,IF(($C465&lt;G$3)+($C465&gt;G$5),0,IF(1+($D$2&lt;&gt;"")*($C465&lt;=$D$6)+($E$2&lt;&gt;"")*($C465&lt;=$E$6)+($F$2&lt;&gt;"")*($C465&lt;=$F$6)&gt;=3,'決まりの表'!$B$7,IF($C465&lt;=G$4,'決まりの表'!$B$5,'決まりの表'!$B$6))))</f>
        <v/>
      </c>
      <c r="H465" s="26">
        <f>SUM(D465:G465)</f>
        <v/>
      </c>
      <c r="I465" s="27">
        <f>IF(COUNTIFS('決まりの表'!$B$12:$B$17,MONTH(A465))&gt;0,H463+H464,0)</f>
        <v/>
      </c>
    </row>
    <row r="466">
      <c r="A466" s="23">
        <f>EOMONTH(A465,0)+1</f>
        <v/>
      </c>
      <c r="B466" s="12">
        <f>YEAR(A466)</f>
        <v/>
      </c>
      <c r="C466" s="12">
        <f>YEAR(A466)*12+MONTH(A466)</f>
        <v/>
      </c>
      <c r="D466" s="27">
        <f>IF(D$2="",0,IF(($C466&lt;D$3)+($C466&gt;D$5),0,IF($C466&lt;=D$4,'決まりの表'!$B$5,'決まりの表'!$B$6)))</f>
        <v/>
      </c>
      <c r="E466" s="27">
        <f>IF(E$2="",0,IF(($C466&lt;E$3)+($C466&gt;E$5),0,IF(1+($D$2&lt;&gt;"")*($C466&lt;=$D$6)&gt;=3,'決まりの表'!$B$7,IF($C466&lt;=E$4,'決まりの表'!$B$5,'決まりの表'!$B$6))))</f>
        <v/>
      </c>
      <c r="F466" s="27">
        <f>IF(F$2="",0,IF(($C466&lt;F$3)+($C466&gt;F$5),0,IF(1+($D$2&lt;&gt;"")*($C466&lt;=$D$6)+($E$2&lt;&gt;"")*($C466&lt;=$E$6)&gt;=3,'決まりの表'!$B$7,IF($C466&lt;=F$4,'決まりの表'!$B$5,'決まりの表'!$B$6))))</f>
        <v/>
      </c>
      <c r="G466" s="27">
        <f>IF(G$2="",0,IF(($C466&lt;G$3)+($C466&gt;G$5),0,IF(1+($D$2&lt;&gt;"")*($C466&lt;=$D$6)+($E$2&lt;&gt;"")*($C466&lt;=$E$6)+($F$2&lt;&gt;"")*($C466&lt;=$F$6)&gt;=3,'決まりの表'!$B$7,IF($C466&lt;=G$4,'決まりの表'!$B$5,'決まりの表'!$B$6))))</f>
        <v/>
      </c>
      <c r="H466" s="26">
        <f>SUM(D466:G466)</f>
        <v/>
      </c>
      <c r="I466" s="27">
        <f>IF(COUNTIFS('決まりの表'!$B$12:$B$17,MONTH(A466))&gt;0,H464+H465,0)</f>
        <v/>
      </c>
    </row>
    <row r="467">
      <c r="A467" s="23">
        <f>EOMONTH(A466,0)+1</f>
        <v/>
      </c>
      <c r="B467" s="12">
        <f>YEAR(A467)</f>
        <v/>
      </c>
      <c r="C467" s="12">
        <f>YEAR(A467)*12+MONTH(A467)</f>
        <v/>
      </c>
      <c r="D467" s="27">
        <f>IF(D$2="",0,IF(($C467&lt;D$3)+($C467&gt;D$5),0,IF($C467&lt;=D$4,'決まりの表'!$B$5,'決まりの表'!$B$6)))</f>
        <v/>
      </c>
      <c r="E467" s="27">
        <f>IF(E$2="",0,IF(($C467&lt;E$3)+($C467&gt;E$5),0,IF(1+($D$2&lt;&gt;"")*($C467&lt;=$D$6)&gt;=3,'決まりの表'!$B$7,IF($C467&lt;=E$4,'決まりの表'!$B$5,'決まりの表'!$B$6))))</f>
        <v/>
      </c>
      <c r="F467" s="27">
        <f>IF(F$2="",0,IF(($C467&lt;F$3)+($C467&gt;F$5),0,IF(1+($D$2&lt;&gt;"")*($C467&lt;=$D$6)+($E$2&lt;&gt;"")*($C467&lt;=$E$6)&gt;=3,'決まりの表'!$B$7,IF($C467&lt;=F$4,'決まりの表'!$B$5,'決まりの表'!$B$6))))</f>
        <v/>
      </c>
      <c r="G467" s="27">
        <f>IF(G$2="",0,IF(($C467&lt;G$3)+($C467&gt;G$5),0,IF(1+($D$2&lt;&gt;"")*($C467&lt;=$D$6)+($E$2&lt;&gt;"")*($C467&lt;=$E$6)+($F$2&lt;&gt;"")*($C467&lt;=$F$6)&gt;=3,'決まりの表'!$B$7,IF($C467&lt;=G$4,'決まりの表'!$B$5,'決まりの表'!$B$6))))</f>
        <v/>
      </c>
      <c r="H467" s="26">
        <f>SUM(D467:G467)</f>
        <v/>
      </c>
      <c r="I467" s="27">
        <f>IF(COUNTIFS('決まりの表'!$B$12:$B$17,MONTH(A467))&gt;0,H465+H466,0)</f>
        <v/>
      </c>
    </row>
    <row r="468">
      <c r="A468" s="23">
        <f>EOMONTH(A467,0)+1</f>
        <v/>
      </c>
      <c r="B468" s="12">
        <f>YEAR(A468)</f>
        <v/>
      </c>
      <c r="C468" s="12">
        <f>YEAR(A468)*12+MONTH(A468)</f>
        <v/>
      </c>
      <c r="D468" s="27">
        <f>IF(D$2="",0,IF(($C468&lt;D$3)+($C468&gt;D$5),0,IF($C468&lt;=D$4,'決まりの表'!$B$5,'決まりの表'!$B$6)))</f>
        <v/>
      </c>
      <c r="E468" s="27">
        <f>IF(E$2="",0,IF(($C468&lt;E$3)+($C468&gt;E$5),0,IF(1+($D$2&lt;&gt;"")*($C468&lt;=$D$6)&gt;=3,'決まりの表'!$B$7,IF($C468&lt;=E$4,'決まりの表'!$B$5,'決まりの表'!$B$6))))</f>
        <v/>
      </c>
      <c r="F468" s="27">
        <f>IF(F$2="",0,IF(($C468&lt;F$3)+($C468&gt;F$5),0,IF(1+($D$2&lt;&gt;"")*($C468&lt;=$D$6)+($E$2&lt;&gt;"")*($C468&lt;=$E$6)&gt;=3,'決まりの表'!$B$7,IF($C468&lt;=F$4,'決まりの表'!$B$5,'決まりの表'!$B$6))))</f>
        <v/>
      </c>
      <c r="G468" s="27">
        <f>IF(G$2="",0,IF(($C468&lt;G$3)+($C468&gt;G$5),0,IF(1+($D$2&lt;&gt;"")*($C468&lt;=$D$6)+($E$2&lt;&gt;"")*($C468&lt;=$E$6)+($F$2&lt;&gt;"")*($C468&lt;=$F$6)&gt;=3,'決まりの表'!$B$7,IF($C468&lt;=G$4,'決まりの表'!$B$5,'決まりの表'!$B$6))))</f>
        <v/>
      </c>
      <c r="H468" s="26">
        <f>SUM(D468:G468)</f>
        <v/>
      </c>
      <c r="I468" s="27">
        <f>IF(COUNTIFS('決まりの表'!$B$12:$B$17,MONTH(A468))&gt;0,H466+H467,0)</f>
        <v/>
      </c>
    </row>
    <row r="469">
      <c r="A469" s="23">
        <f>EOMONTH(A468,0)+1</f>
        <v/>
      </c>
      <c r="B469" s="12">
        <f>YEAR(A469)</f>
        <v/>
      </c>
      <c r="C469" s="12">
        <f>YEAR(A469)*12+MONTH(A469)</f>
        <v/>
      </c>
      <c r="D469" s="27">
        <f>IF(D$2="",0,IF(($C469&lt;D$3)+($C469&gt;D$5),0,IF($C469&lt;=D$4,'決まりの表'!$B$5,'決まりの表'!$B$6)))</f>
        <v/>
      </c>
      <c r="E469" s="27">
        <f>IF(E$2="",0,IF(($C469&lt;E$3)+($C469&gt;E$5),0,IF(1+($D$2&lt;&gt;"")*($C469&lt;=$D$6)&gt;=3,'決まりの表'!$B$7,IF($C469&lt;=E$4,'決まりの表'!$B$5,'決まりの表'!$B$6))))</f>
        <v/>
      </c>
      <c r="F469" s="27">
        <f>IF(F$2="",0,IF(($C469&lt;F$3)+($C469&gt;F$5),0,IF(1+($D$2&lt;&gt;"")*($C469&lt;=$D$6)+($E$2&lt;&gt;"")*($C469&lt;=$E$6)&gt;=3,'決まりの表'!$B$7,IF($C469&lt;=F$4,'決まりの表'!$B$5,'決まりの表'!$B$6))))</f>
        <v/>
      </c>
      <c r="G469" s="27">
        <f>IF(G$2="",0,IF(($C469&lt;G$3)+($C469&gt;G$5),0,IF(1+($D$2&lt;&gt;"")*($C469&lt;=$D$6)+($E$2&lt;&gt;"")*($C469&lt;=$E$6)+($F$2&lt;&gt;"")*($C469&lt;=$F$6)&gt;=3,'決まりの表'!$B$7,IF($C469&lt;=G$4,'決まりの表'!$B$5,'決まりの表'!$B$6))))</f>
        <v/>
      </c>
      <c r="H469" s="26">
        <f>SUM(D469:G469)</f>
        <v/>
      </c>
      <c r="I469" s="27">
        <f>IF(COUNTIFS('決まりの表'!$B$12:$B$17,MONTH(A469))&gt;0,H467+H468,0)</f>
        <v/>
      </c>
    </row>
    <row r="470">
      <c r="A470" s="23">
        <f>EOMONTH(A469,0)+1</f>
        <v/>
      </c>
      <c r="B470" s="12">
        <f>YEAR(A470)</f>
        <v/>
      </c>
      <c r="C470" s="12">
        <f>YEAR(A470)*12+MONTH(A470)</f>
        <v/>
      </c>
      <c r="D470" s="27">
        <f>IF(D$2="",0,IF(($C470&lt;D$3)+($C470&gt;D$5),0,IF($C470&lt;=D$4,'決まりの表'!$B$5,'決まりの表'!$B$6)))</f>
        <v/>
      </c>
      <c r="E470" s="27">
        <f>IF(E$2="",0,IF(($C470&lt;E$3)+($C470&gt;E$5),0,IF(1+($D$2&lt;&gt;"")*($C470&lt;=$D$6)&gt;=3,'決まりの表'!$B$7,IF($C470&lt;=E$4,'決まりの表'!$B$5,'決まりの表'!$B$6))))</f>
        <v/>
      </c>
      <c r="F470" s="27">
        <f>IF(F$2="",0,IF(($C470&lt;F$3)+($C470&gt;F$5),0,IF(1+($D$2&lt;&gt;"")*($C470&lt;=$D$6)+($E$2&lt;&gt;"")*($C470&lt;=$E$6)&gt;=3,'決まりの表'!$B$7,IF($C470&lt;=F$4,'決まりの表'!$B$5,'決まりの表'!$B$6))))</f>
        <v/>
      </c>
      <c r="G470" s="27">
        <f>IF(G$2="",0,IF(($C470&lt;G$3)+($C470&gt;G$5),0,IF(1+($D$2&lt;&gt;"")*($C470&lt;=$D$6)+($E$2&lt;&gt;"")*($C470&lt;=$E$6)+($F$2&lt;&gt;"")*($C470&lt;=$F$6)&gt;=3,'決まりの表'!$B$7,IF($C470&lt;=G$4,'決まりの表'!$B$5,'決まりの表'!$B$6))))</f>
        <v/>
      </c>
      <c r="H470" s="26">
        <f>SUM(D470:G470)</f>
        <v/>
      </c>
      <c r="I470" s="27">
        <f>IF(COUNTIFS('決まりの表'!$B$12:$B$17,MONTH(A470))&gt;0,H468+H469,0)</f>
        <v/>
      </c>
    </row>
    <row r="471">
      <c r="A471" s="23">
        <f>EOMONTH(A470,0)+1</f>
        <v/>
      </c>
      <c r="B471" s="12">
        <f>YEAR(A471)</f>
        <v/>
      </c>
      <c r="C471" s="12">
        <f>YEAR(A471)*12+MONTH(A471)</f>
        <v/>
      </c>
      <c r="D471" s="27">
        <f>IF(D$2="",0,IF(($C471&lt;D$3)+($C471&gt;D$5),0,IF($C471&lt;=D$4,'決まりの表'!$B$5,'決まりの表'!$B$6)))</f>
        <v/>
      </c>
      <c r="E471" s="27">
        <f>IF(E$2="",0,IF(($C471&lt;E$3)+($C471&gt;E$5),0,IF(1+($D$2&lt;&gt;"")*($C471&lt;=$D$6)&gt;=3,'決まりの表'!$B$7,IF($C471&lt;=E$4,'決まりの表'!$B$5,'決まりの表'!$B$6))))</f>
        <v/>
      </c>
      <c r="F471" s="27">
        <f>IF(F$2="",0,IF(($C471&lt;F$3)+($C471&gt;F$5),0,IF(1+($D$2&lt;&gt;"")*($C471&lt;=$D$6)+($E$2&lt;&gt;"")*($C471&lt;=$E$6)&gt;=3,'決まりの表'!$B$7,IF($C471&lt;=F$4,'決まりの表'!$B$5,'決まりの表'!$B$6))))</f>
        <v/>
      </c>
      <c r="G471" s="27">
        <f>IF(G$2="",0,IF(($C471&lt;G$3)+($C471&gt;G$5),0,IF(1+($D$2&lt;&gt;"")*($C471&lt;=$D$6)+($E$2&lt;&gt;"")*($C471&lt;=$E$6)+($F$2&lt;&gt;"")*($C471&lt;=$F$6)&gt;=3,'決まりの表'!$B$7,IF($C471&lt;=G$4,'決まりの表'!$B$5,'決まりの表'!$B$6))))</f>
        <v/>
      </c>
      <c r="H471" s="26">
        <f>SUM(D471:G471)</f>
        <v/>
      </c>
      <c r="I471" s="27">
        <f>IF(COUNTIFS('決まりの表'!$B$12:$B$17,MONTH(A471))&gt;0,H469+H470,0)</f>
        <v/>
      </c>
    </row>
    <row r="472">
      <c r="A472" s="23">
        <f>EOMONTH(A471,0)+1</f>
        <v/>
      </c>
      <c r="B472" s="12">
        <f>YEAR(A472)</f>
        <v/>
      </c>
      <c r="C472" s="12">
        <f>YEAR(A472)*12+MONTH(A472)</f>
        <v/>
      </c>
      <c r="D472" s="27">
        <f>IF(D$2="",0,IF(($C472&lt;D$3)+($C472&gt;D$5),0,IF($C472&lt;=D$4,'決まりの表'!$B$5,'決まりの表'!$B$6)))</f>
        <v/>
      </c>
      <c r="E472" s="27">
        <f>IF(E$2="",0,IF(($C472&lt;E$3)+($C472&gt;E$5),0,IF(1+($D$2&lt;&gt;"")*($C472&lt;=$D$6)&gt;=3,'決まりの表'!$B$7,IF($C472&lt;=E$4,'決まりの表'!$B$5,'決まりの表'!$B$6))))</f>
        <v/>
      </c>
      <c r="F472" s="27">
        <f>IF(F$2="",0,IF(($C472&lt;F$3)+($C472&gt;F$5),0,IF(1+($D$2&lt;&gt;"")*($C472&lt;=$D$6)+($E$2&lt;&gt;"")*($C472&lt;=$E$6)&gt;=3,'決まりの表'!$B$7,IF($C472&lt;=F$4,'決まりの表'!$B$5,'決まりの表'!$B$6))))</f>
        <v/>
      </c>
      <c r="G472" s="27">
        <f>IF(G$2="",0,IF(($C472&lt;G$3)+($C472&gt;G$5),0,IF(1+($D$2&lt;&gt;"")*($C472&lt;=$D$6)+($E$2&lt;&gt;"")*($C472&lt;=$E$6)+($F$2&lt;&gt;"")*($C472&lt;=$F$6)&gt;=3,'決まりの表'!$B$7,IF($C472&lt;=G$4,'決まりの表'!$B$5,'決まりの表'!$B$6))))</f>
        <v/>
      </c>
      <c r="H472" s="26">
        <f>SUM(D472:G472)</f>
        <v/>
      </c>
      <c r="I472" s="27">
        <f>IF(COUNTIFS('決まりの表'!$B$12:$B$17,MONTH(A472))&gt;0,H470+H471,0)</f>
        <v/>
      </c>
    </row>
    <row r="473">
      <c r="A473" s="23">
        <f>EOMONTH(A472,0)+1</f>
        <v/>
      </c>
      <c r="B473" s="12">
        <f>YEAR(A473)</f>
        <v/>
      </c>
      <c r="C473" s="12">
        <f>YEAR(A473)*12+MONTH(A473)</f>
        <v/>
      </c>
      <c r="D473" s="27">
        <f>IF(D$2="",0,IF(($C473&lt;D$3)+($C473&gt;D$5),0,IF($C473&lt;=D$4,'決まりの表'!$B$5,'決まりの表'!$B$6)))</f>
        <v/>
      </c>
      <c r="E473" s="27">
        <f>IF(E$2="",0,IF(($C473&lt;E$3)+($C473&gt;E$5),0,IF(1+($D$2&lt;&gt;"")*($C473&lt;=$D$6)&gt;=3,'決まりの表'!$B$7,IF($C473&lt;=E$4,'決まりの表'!$B$5,'決まりの表'!$B$6))))</f>
        <v/>
      </c>
      <c r="F473" s="27">
        <f>IF(F$2="",0,IF(($C473&lt;F$3)+($C473&gt;F$5),0,IF(1+($D$2&lt;&gt;"")*($C473&lt;=$D$6)+($E$2&lt;&gt;"")*($C473&lt;=$E$6)&gt;=3,'決まりの表'!$B$7,IF($C473&lt;=F$4,'決まりの表'!$B$5,'決まりの表'!$B$6))))</f>
        <v/>
      </c>
      <c r="G473" s="27">
        <f>IF(G$2="",0,IF(($C473&lt;G$3)+($C473&gt;G$5),0,IF(1+($D$2&lt;&gt;"")*($C473&lt;=$D$6)+($E$2&lt;&gt;"")*($C473&lt;=$E$6)+($F$2&lt;&gt;"")*($C473&lt;=$F$6)&gt;=3,'決まりの表'!$B$7,IF($C473&lt;=G$4,'決まりの表'!$B$5,'決まりの表'!$B$6))))</f>
        <v/>
      </c>
      <c r="H473" s="26">
        <f>SUM(D473:G473)</f>
        <v/>
      </c>
      <c r="I473" s="27">
        <f>IF(COUNTIFS('決まりの表'!$B$12:$B$17,MONTH(A473))&gt;0,H471+H472,0)</f>
        <v/>
      </c>
    </row>
    <row r="474">
      <c r="A474" s="23">
        <f>EOMONTH(A473,0)+1</f>
        <v/>
      </c>
      <c r="B474" s="12">
        <f>YEAR(A474)</f>
        <v/>
      </c>
      <c r="C474" s="12">
        <f>YEAR(A474)*12+MONTH(A474)</f>
        <v/>
      </c>
      <c r="D474" s="27">
        <f>IF(D$2="",0,IF(($C474&lt;D$3)+($C474&gt;D$5),0,IF($C474&lt;=D$4,'決まりの表'!$B$5,'決まりの表'!$B$6)))</f>
        <v/>
      </c>
      <c r="E474" s="27">
        <f>IF(E$2="",0,IF(($C474&lt;E$3)+($C474&gt;E$5),0,IF(1+($D$2&lt;&gt;"")*($C474&lt;=$D$6)&gt;=3,'決まりの表'!$B$7,IF($C474&lt;=E$4,'決まりの表'!$B$5,'決まりの表'!$B$6))))</f>
        <v/>
      </c>
      <c r="F474" s="27">
        <f>IF(F$2="",0,IF(($C474&lt;F$3)+($C474&gt;F$5),0,IF(1+($D$2&lt;&gt;"")*($C474&lt;=$D$6)+($E$2&lt;&gt;"")*($C474&lt;=$E$6)&gt;=3,'決まりの表'!$B$7,IF($C474&lt;=F$4,'決まりの表'!$B$5,'決まりの表'!$B$6))))</f>
        <v/>
      </c>
      <c r="G474" s="27">
        <f>IF(G$2="",0,IF(($C474&lt;G$3)+($C474&gt;G$5),0,IF(1+($D$2&lt;&gt;"")*($C474&lt;=$D$6)+($E$2&lt;&gt;"")*($C474&lt;=$E$6)+($F$2&lt;&gt;"")*($C474&lt;=$F$6)&gt;=3,'決まりの表'!$B$7,IF($C474&lt;=G$4,'決まりの表'!$B$5,'決まりの表'!$B$6))))</f>
        <v/>
      </c>
      <c r="H474" s="26">
        <f>SUM(D474:G474)</f>
        <v/>
      </c>
      <c r="I474" s="27">
        <f>IF(COUNTIFS('決まりの表'!$B$12:$B$17,MONTH(A474))&gt;0,H472+H473,0)</f>
        <v/>
      </c>
    </row>
    <row r="475">
      <c r="A475" s="23">
        <f>EOMONTH(A474,0)+1</f>
        <v/>
      </c>
      <c r="B475" s="12">
        <f>YEAR(A475)</f>
        <v/>
      </c>
      <c r="C475" s="12">
        <f>YEAR(A475)*12+MONTH(A475)</f>
        <v/>
      </c>
      <c r="D475" s="27">
        <f>IF(D$2="",0,IF(($C475&lt;D$3)+($C475&gt;D$5),0,IF($C475&lt;=D$4,'決まりの表'!$B$5,'決まりの表'!$B$6)))</f>
        <v/>
      </c>
      <c r="E475" s="27">
        <f>IF(E$2="",0,IF(($C475&lt;E$3)+($C475&gt;E$5),0,IF(1+($D$2&lt;&gt;"")*($C475&lt;=$D$6)&gt;=3,'決まりの表'!$B$7,IF($C475&lt;=E$4,'決まりの表'!$B$5,'決まりの表'!$B$6))))</f>
        <v/>
      </c>
      <c r="F475" s="27">
        <f>IF(F$2="",0,IF(($C475&lt;F$3)+($C475&gt;F$5),0,IF(1+($D$2&lt;&gt;"")*($C475&lt;=$D$6)+($E$2&lt;&gt;"")*($C475&lt;=$E$6)&gt;=3,'決まりの表'!$B$7,IF($C475&lt;=F$4,'決まりの表'!$B$5,'決まりの表'!$B$6))))</f>
        <v/>
      </c>
      <c r="G475" s="27">
        <f>IF(G$2="",0,IF(($C475&lt;G$3)+($C475&gt;G$5),0,IF(1+($D$2&lt;&gt;"")*($C475&lt;=$D$6)+($E$2&lt;&gt;"")*($C475&lt;=$E$6)+($F$2&lt;&gt;"")*($C475&lt;=$F$6)&gt;=3,'決まりの表'!$B$7,IF($C475&lt;=G$4,'決まりの表'!$B$5,'決まりの表'!$B$6))))</f>
        <v/>
      </c>
      <c r="H475" s="26">
        <f>SUM(D475:G475)</f>
        <v/>
      </c>
      <c r="I475" s="27">
        <f>IF(COUNTIFS('決まりの表'!$B$12:$B$17,MONTH(A475))&gt;0,H473+H474,0)</f>
        <v/>
      </c>
    </row>
    <row r="476">
      <c r="A476" s="23">
        <f>EOMONTH(A475,0)+1</f>
        <v/>
      </c>
      <c r="B476" s="12">
        <f>YEAR(A476)</f>
        <v/>
      </c>
      <c r="C476" s="12">
        <f>YEAR(A476)*12+MONTH(A476)</f>
        <v/>
      </c>
      <c r="D476" s="27">
        <f>IF(D$2="",0,IF(($C476&lt;D$3)+($C476&gt;D$5),0,IF($C476&lt;=D$4,'決まりの表'!$B$5,'決まりの表'!$B$6)))</f>
        <v/>
      </c>
      <c r="E476" s="27">
        <f>IF(E$2="",0,IF(($C476&lt;E$3)+($C476&gt;E$5),0,IF(1+($D$2&lt;&gt;"")*($C476&lt;=$D$6)&gt;=3,'決まりの表'!$B$7,IF($C476&lt;=E$4,'決まりの表'!$B$5,'決まりの表'!$B$6))))</f>
        <v/>
      </c>
      <c r="F476" s="27">
        <f>IF(F$2="",0,IF(($C476&lt;F$3)+($C476&gt;F$5),0,IF(1+($D$2&lt;&gt;"")*($C476&lt;=$D$6)+($E$2&lt;&gt;"")*($C476&lt;=$E$6)&gt;=3,'決まりの表'!$B$7,IF($C476&lt;=F$4,'決まりの表'!$B$5,'決まりの表'!$B$6))))</f>
        <v/>
      </c>
      <c r="G476" s="27">
        <f>IF(G$2="",0,IF(($C476&lt;G$3)+($C476&gt;G$5),0,IF(1+($D$2&lt;&gt;"")*($C476&lt;=$D$6)+($E$2&lt;&gt;"")*($C476&lt;=$E$6)+($F$2&lt;&gt;"")*($C476&lt;=$F$6)&gt;=3,'決まりの表'!$B$7,IF($C476&lt;=G$4,'決まりの表'!$B$5,'決まりの表'!$B$6))))</f>
        <v/>
      </c>
      <c r="H476" s="26">
        <f>SUM(D476:G476)</f>
        <v/>
      </c>
      <c r="I476" s="27">
        <f>IF(COUNTIFS('決まりの表'!$B$12:$B$17,MONTH(A476))&gt;0,H474+H475,0)</f>
        <v/>
      </c>
    </row>
    <row r="477">
      <c r="A477" s="23">
        <f>EOMONTH(A476,0)+1</f>
        <v/>
      </c>
      <c r="B477" s="12">
        <f>YEAR(A477)</f>
        <v/>
      </c>
      <c r="C477" s="12">
        <f>YEAR(A477)*12+MONTH(A477)</f>
        <v/>
      </c>
      <c r="D477" s="27">
        <f>IF(D$2="",0,IF(($C477&lt;D$3)+($C477&gt;D$5),0,IF($C477&lt;=D$4,'決まりの表'!$B$5,'決まりの表'!$B$6)))</f>
        <v/>
      </c>
      <c r="E477" s="27">
        <f>IF(E$2="",0,IF(($C477&lt;E$3)+($C477&gt;E$5),0,IF(1+($D$2&lt;&gt;"")*($C477&lt;=$D$6)&gt;=3,'決まりの表'!$B$7,IF($C477&lt;=E$4,'決まりの表'!$B$5,'決まりの表'!$B$6))))</f>
        <v/>
      </c>
      <c r="F477" s="27">
        <f>IF(F$2="",0,IF(($C477&lt;F$3)+($C477&gt;F$5),0,IF(1+($D$2&lt;&gt;"")*($C477&lt;=$D$6)+($E$2&lt;&gt;"")*($C477&lt;=$E$6)&gt;=3,'決まりの表'!$B$7,IF($C477&lt;=F$4,'決まりの表'!$B$5,'決まりの表'!$B$6))))</f>
        <v/>
      </c>
      <c r="G477" s="27">
        <f>IF(G$2="",0,IF(($C477&lt;G$3)+($C477&gt;G$5),0,IF(1+($D$2&lt;&gt;"")*($C477&lt;=$D$6)+($E$2&lt;&gt;"")*($C477&lt;=$E$6)+($F$2&lt;&gt;"")*($C477&lt;=$F$6)&gt;=3,'決まりの表'!$B$7,IF($C477&lt;=G$4,'決まりの表'!$B$5,'決まりの表'!$B$6))))</f>
        <v/>
      </c>
      <c r="H477" s="26">
        <f>SUM(D477:G477)</f>
        <v/>
      </c>
      <c r="I477" s="27">
        <f>IF(COUNTIFS('決まりの表'!$B$12:$B$17,MONTH(A477))&gt;0,H475+H476,0)</f>
        <v/>
      </c>
    </row>
    <row r="478">
      <c r="A478" s="23">
        <f>EOMONTH(A477,0)+1</f>
        <v/>
      </c>
      <c r="B478" s="12">
        <f>YEAR(A478)</f>
        <v/>
      </c>
      <c r="C478" s="12">
        <f>YEAR(A478)*12+MONTH(A478)</f>
        <v/>
      </c>
      <c r="D478" s="27">
        <f>IF(D$2="",0,IF(($C478&lt;D$3)+($C478&gt;D$5),0,IF($C478&lt;=D$4,'決まりの表'!$B$5,'決まりの表'!$B$6)))</f>
        <v/>
      </c>
      <c r="E478" s="27">
        <f>IF(E$2="",0,IF(($C478&lt;E$3)+($C478&gt;E$5),0,IF(1+($D$2&lt;&gt;"")*($C478&lt;=$D$6)&gt;=3,'決まりの表'!$B$7,IF($C478&lt;=E$4,'決まりの表'!$B$5,'決まりの表'!$B$6))))</f>
        <v/>
      </c>
      <c r="F478" s="27">
        <f>IF(F$2="",0,IF(($C478&lt;F$3)+($C478&gt;F$5),0,IF(1+($D$2&lt;&gt;"")*($C478&lt;=$D$6)+($E$2&lt;&gt;"")*($C478&lt;=$E$6)&gt;=3,'決まりの表'!$B$7,IF($C478&lt;=F$4,'決まりの表'!$B$5,'決まりの表'!$B$6))))</f>
        <v/>
      </c>
      <c r="G478" s="27">
        <f>IF(G$2="",0,IF(($C478&lt;G$3)+($C478&gt;G$5),0,IF(1+($D$2&lt;&gt;"")*($C478&lt;=$D$6)+($E$2&lt;&gt;"")*($C478&lt;=$E$6)+($F$2&lt;&gt;"")*($C478&lt;=$F$6)&gt;=3,'決まりの表'!$B$7,IF($C478&lt;=G$4,'決まりの表'!$B$5,'決まりの表'!$B$6))))</f>
        <v/>
      </c>
      <c r="H478" s="26">
        <f>SUM(D478:G478)</f>
        <v/>
      </c>
      <c r="I478" s="27">
        <f>IF(COUNTIFS('決まりの表'!$B$12:$B$17,MONTH(A478))&gt;0,H476+H477,0)</f>
        <v/>
      </c>
    </row>
    <row r="479">
      <c r="A479" s="23">
        <f>EOMONTH(A478,0)+1</f>
        <v/>
      </c>
      <c r="B479" s="12">
        <f>YEAR(A479)</f>
        <v/>
      </c>
      <c r="C479" s="12">
        <f>YEAR(A479)*12+MONTH(A479)</f>
        <v/>
      </c>
      <c r="D479" s="27">
        <f>IF(D$2="",0,IF(($C479&lt;D$3)+($C479&gt;D$5),0,IF($C479&lt;=D$4,'決まりの表'!$B$5,'決まりの表'!$B$6)))</f>
        <v/>
      </c>
      <c r="E479" s="27">
        <f>IF(E$2="",0,IF(($C479&lt;E$3)+($C479&gt;E$5),0,IF(1+($D$2&lt;&gt;"")*($C479&lt;=$D$6)&gt;=3,'決まりの表'!$B$7,IF($C479&lt;=E$4,'決まりの表'!$B$5,'決まりの表'!$B$6))))</f>
        <v/>
      </c>
      <c r="F479" s="27">
        <f>IF(F$2="",0,IF(($C479&lt;F$3)+($C479&gt;F$5),0,IF(1+($D$2&lt;&gt;"")*($C479&lt;=$D$6)+($E$2&lt;&gt;"")*($C479&lt;=$E$6)&gt;=3,'決まりの表'!$B$7,IF($C479&lt;=F$4,'決まりの表'!$B$5,'決まりの表'!$B$6))))</f>
        <v/>
      </c>
      <c r="G479" s="27">
        <f>IF(G$2="",0,IF(($C479&lt;G$3)+($C479&gt;G$5),0,IF(1+($D$2&lt;&gt;"")*($C479&lt;=$D$6)+($E$2&lt;&gt;"")*($C479&lt;=$E$6)+($F$2&lt;&gt;"")*($C479&lt;=$F$6)&gt;=3,'決まりの表'!$B$7,IF($C479&lt;=G$4,'決まりの表'!$B$5,'決まりの表'!$B$6))))</f>
        <v/>
      </c>
      <c r="H479" s="26">
        <f>SUM(D479:G479)</f>
        <v/>
      </c>
      <c r="I479" s="27">
        <f>IF(COUNTIFS('決まりの表'!$B$12:$B$17,MONTH(A479))&gt;0,H477+H478,0)</f>
        <v/>
      </c>
    </row>
    <row r="480">
      <c r="A480" s="23">
        <f>EOMONTH(A479,0)+1</f>
        <v/>
      </c>
      <c r="B480" s="12">
        <f>YEAR(A480)</f>
        <v/>
      </c>
      <c r="C480" s="12">
        <f>YEAR(A480)*12+MONTH(A480)</f>
        <v/>
      </c>
      <c r="D480" s="27">
        <f>IF(D$2="",0,IF(($C480&lt;D$3)+($C480&gt;D$5),0,IF($C480&lt;=D$4,'決まりの表'!$B$5,'決まりの表'!$B$6)))</f>
        <v/>
      </c>
      <c r="E480" s="27">
        <f>IF(E$2="",0,IF(($C480&lt;E$3)+($C480&gt;E$5),0,IF(1+($D$2&lt;&gt;"")*($C480&lt;=$D$6)&gt;=3,'決まりの表'!$B$7,IF($C480&lt;=E$4,'決まりの表'!$B$5,'決まりの表'!$B$6))))</f>
        <v/>
      </c>
      <c r="F480" s="27">
        <f>IF(F$2="",0,IF(($C480&lt;F$3)+($C480&gt;F$5),0,IF(1+($D$2&lt;&gt;"")*($C480&lt;=$D$6)+($E$2&lt;&gt;"")*($C480&lt;=$E$6)&gt;=3,'決まりの表'!$B$7,IF($C480&lt;=F$4,'決まりの表'!$B$5,'決まりの表'!$B$6))))</f>
        <v/>
      </c>
      <c r="G480" s="27">
        <f>IF(G$2="",0,IF(($C480&lt;G$3)+($C480&gt;G$5),0,IF(1+($D$2&lt;&gt;"")*($C480&lt;=$D$6)+($E$2&lt;&gt;"")*($C480&lt;=$E$6)+($F$2&lt;&gt;"")*($C480&lt;=$F$6)&gt;=3,'決まりの表'!$B$7,IF($C480&lt;=G$4,'決まりの表'!$B$5,'決まりの表'!$B$6))))</f>
        <v/>
      </c>
      <c r="H480" s="26">
        <f>SUM(D480:G480)</f>
        <v/>
      </c>
      <c r="I480" s="27">
        <f>IF(COUNTIFS('決まりの表'!$B$12:$B$17,MONTH(A480))&gt;0,H478+H479,0)</f>
        <v/>
      </c>
    </row>
    <row r="481">
      <c r="A481" s="23">
        <f>EOMONTH(A480,0)+1</f>
        <v/>
      </c>
      <c r="B481" s="12">
        <f>YEAR(A481)</f>
        <v/>
      </c>
      <c r="C481" s="12">
        <f>YEAR(A481)*12+MONTH(A481)</f>
        <v/>
      </c>
      <c r="D481" s="27">
        <f>IF(D$2="",0,IF(($C481&lt;D$3)+($C481&gt;D$5),0,IF($C481&lt;=D$4,'決まりの表'!$B$5,'決まりの表'!$B$6)))</f>
        <v/>
      </c>
      <c r="E481" s="27">
        <f>IF(E$2="",0,IF(($C481&lt;E$3)+($C481&gt;E$5),0,IF(1+($D$2&lt;&gt;"")*($C481&lt;=$D$6)&gt;=3,'決まりの表'!$B$7,IF($C481&lt;=E$4,'決まりの表'!$B$5,'決まりの表'!$B$6))))</f>
        <v/>
      </c>
      <c r="F481" s="27">
        <f>IF(F$2="",0,IF(($C481&lt;F$3)+($C481&gt;F$5),0,IF(1+($D$2&lt;&gt;"")*($C481&lt;=$D$6)+($E$2&lt;&gt;"")*($C481&lt;=$E$6)&gt;=3,'決まりの表'!$B$7,IF($C481&lt;=F$4,'決まりの表'!$B$5,'決まりの表'!$B$6))))</f>
        <v/>
      </c>
      <c r="G481" s="27">
        <f>IF(G$2="",0,IF(($C481&lt;G$3)+($C481&gt;G$5),0,IF(1+($D$2&lt;&gt;"")*($C481&lt;=$D$6)+($E$2&lt;&gt;"")*($C481&lt;=$E$6)+($F$2&lt;&gt;"")*($C481&lt;=$F$6)&gt;=3,'決まりの表'!$B$7,IF($C481&lt;=G$4,'決まりの表'!$B$5,'決まりの表'!$B$6))))</f>
        <v/>
      </c>
      <c r="H481" s="26">
        <f>SUM(D481:G481)</f>
        <v/>
      </c>
      <c r="I481" s="27">
        <f>IF(COUNTIFS('決まりの表'!$B$12:$B$17,MONTH(A481))&gt;0,H479+H480,0)</f>
        <v/>
      </c>
    </row>
    <row r="482">
      <c r="A482" s="23">
        <f>EOMONTH(A481,0)+1</f>
        <v/>
      </c>
      <c r="B482" s="12">
        <f>YEAR(A482)</f>
        <v/>
      </c>
      <c r="C482" s="12">
        <f>YEAR(A482)*12+MONTH(A482)</f>
        <v/>
      </c>
      <c r="D482" s="27">
        <f>IF(D$2="",0,IF(($C482&lt;D$3)+($C482&gt;D$5),0,IF($C482&lt;=D$4,'決まりの表'!$B$5,'決まりの表'!$B$6)))</f>
        <v/>
      </c>
      <c r="E482" s="27">
        <f>IF(E$2="",0,IF(($C482&lt;E$3)+($C482&gt;E$5),0,IF(1+($D$2&lt;&gt;"")*($C482&lt;=$D$6)&gt;=3,'決まりの表'!$B$7,IF($C482&lt;=E$4,'決まりの表'!$B$5,'決まりの表'!$B$6))))</f>
        <v/>
      </c>
      <c r="F482" s="27">
        <f>IF(F$2="",0,IF(($C482&lt;F$3)+($C482&gt;F$5),0,IF(1+($D$2&lt;&gt;"")*($C482&lt;=$D$6)+($E$2&lt;&gt;"")*($C482&lt;=$E$6)&gt;=3,'決まりの表'!$B$7,IF($C482&lt;=F$4,'決まりの表'!$B$5,'決まりの表'!$B$6))))</f>
        <v/>
      </c>
      <c r="G482" s="27">
        <f>IF(G$2="",0,IF(($C482&lt;G$3)+($C482&gt;G$5),0,IF(1+($D$2&lt;&gt;"")*($C482&lt;=$D$6)+($E$2&lt;&gt;"")*($C482&lt;=$E$6)+($F$2&lt;&gt;"")*($C482&lt;=$F$6)&gt;=3,'決まりの表'!$B$7,IF($C482&lt;=G$4,'決まりの表'!$B$5,'決まりの表'!$B$6))))</f>
        <v/>
      </c>
      <c r="H482" s="26">
        <f>SUM(D482:G482)</f>
        <v/>
      </c>
      <c r="I482" s="27">
        <f>IF(COUNTIFS('決まりの表'!$B$12:$B$17,MONTH(A482))&gt;0,H480+H481,0)</f>
        <v/>
      </c>
    </row>
    <row r="483">
      <c r="A483" s="23">
        <f>EOMONTH(A482,0)+1</f>
        <v/>
      </c>
      <c r="B483" s="12">
        <f>YEAR(A483)</f>
        <v/>
      </c>
      <c r="C483" s="12">
        <f>YEAR(A483)*12+MONTH(A483)</f>
        <v/>
      </c>
      <c r="D483" s="27">
        <f>IF(D$2="",0,IF(($C483&lt;D$3)+($C483&gt;D$5),0,IF($C483&lt;=D$4,'決まりの表'!$B$5,'決まりの表'!$B$6)))</f>
        <v/>
      </c>
      <c r="E483" s="27">
        <f>IF(E$2="",0,IF(($C483&lt;E$3)+($C483&gt;E$5),0,IF(1+($D$2&lt;&gt;"")*($C483&lt;=$D$6)&gt;=3,'決まりの表'!$B$7,IF($C483&lt;=E$4,'決まりの表'!$B$5,'決まりの表'!$B$6))))</f>
        <v/>
      </c>
      <c r="F483" s="27">
        <f>IF(F$2="",0,IF(($C483&lt;F$3)+($C483&gt;F$5),0,IF(1+($D$2&lt;&gt;"")*($C483&lt;=$D$6)+($E$2&lt;&gt;"")*($C483&lt;=$E$6)&gt;=3,'決まりの表'!$B$7,IF($C483&lt;=F$4,'決まりの表'!$B$5,'決まりの表'!$B$6))))</f>
        <v/>
      </c>
      <c r="G483" s="27">
        <f>IF(G$2="",0,IF(($C483&lt;G$3)+($C483&gt;G$5),0,IF(1+($D$2&lt;&gt;"")*($C483&lt;=$D$6)+($E$2&lt;&gt;"")*($C483&lt;=$E$6)+($F$2&lt;&gt;"")*($C483&lt;=$F$6)&gt;=3,'決まりの表'!$B$7,IF($C483&lt;=G$4,'決まりの表'!$B$5,'決まりの表'!$B$6))))</f>
        <v/>
      </c>
      <c r="H483" s="26">
        <f>SUM(D483:G483)</f>
        <v/>
      </c>
      <c r="I483" s="27">
        <f>IF(COUNTIFS('決まりの表'!$B$12:$B$17,MONTH(A483))&gt;0,H481+H482,0)</f>
        <v/>
      </c>
    </row>
    <row r="484">
      <c r="A484" s="23">
        <f>EOMONTH(A483,0)+1</f>
        <v/>
      </c>
      <c r="B484" s="12">
        <f>YEAR(A484)</f>
        <v/>
      </c>
      <c r="C484" s="12">
        <f>YEAR(A484)*12+MONTH(A484)</f>
        <v/>
      </c>
      <c r="D484" s="27">
        <f>IF(D$2="",0,IF(($C484&lt;D$3)+($C484&gt;D$5),0,IF($C484&lt;=D$4,'決まりの表'!$B$5,'決まりの表'!$B$6)))</f>
        <v/>
      </c>
      <c r="E484" s="27">
        <f>IF(E$2="",0,IF(($C484&lt;E$3)+($C484&gt;E$5),0,IF(1+($D$2&lt;&gt;"")*($C484&lt;=$D$6)&gt;=3,'決まりの表'!$B$7,IF($C484&lt;=E$4,'決まりの表'!$B$5,'決まりの表'!$B$6))))</f>
        <v/>
      </c>
      <c r="F484" s="27">
        <f>IF(F$2="",0,IF(($C484&lt;F$3)+($C484&gt;F$5),0,IF(1+($D$2&lt;&gt;"")*($C484&lt;=$D$6)+($E$2&lt;&gt;"")*($C484&lt;=$E$6)&gt;=3,'決まりの表'!$B$7,IF($C484&lt;=F$4,'決まりの表'!$B$5,'決まりの表'!$B$6))))</f>
        <v/>
      </c>
      <c r="G484" s="27">
        <f>IF(G$2="",0,IF(($C484&lt;G$3)+($C484&gt;G$5),0,IF(1+($D$2&lt;&gt;"")*($C484&lt;=$D$6)+($E$2&lt;&gt;"")*($C484&lt;=$E$6)+($F$2&lt;&gt;"")*($C484&lt;=$F$6)&gt;=3,'決まりの表'!$B$7,IF($C484&lt;=G$4,'決まりの表'!$B$5,'決まりの表'!$B$6))))</f>
        <v/>
      </c>
      <c r="H484" s="26">
        <f>SUM(D484:G484)</f>
        <v/>
      </c>
      <c r="I484" s="27">
        <f>IF(COUNTIFS('決まりの表'!$B$12:$B$17,MONTH(A484))&gt;0,H482+H483,0)</f>
        <v/>
      </c>
    </row>
    <row r="485">
      <c r="A485" s="23">
        <f>EOMONTH(A484,0)+1</f>
        <v/>
      </c>
      <c r="B485" s="12">
        <f>YEAR(A485)</f>
        <v/>
      </c>
      <c r="C485" s="12">
        <f>YEAR(A485)*12+MONTH(A485)</f>
        <v/>
      </c>
      <c r="D485" s="27">
        <f>IF(D$2="",0,IF(($C485&lt;D$3)+($C485&gt;D$5),0,IF($C485&lt;=D$4,'決まりの表'!$B$5,'決まりの表'!$B$6)))</f>
        <v/>
      </c>
      <c r="E485" s="27">
        <f>IF(E$2="",0,IF(($C485&lt;E$3)+($C485&gt;E$5),0,IF(1+($D$2&lt;&gt;"")*($C485&lt;=$D$6)&gt;=3,'決まりの表'!$B$7,IF($C485&lt;=E$4,'決まりの表'!$B$5,'決まりの表'!$B$6))))</f>
        <v/>
      </c>
      <c r="F485" s="27">
        <f>IF(F$2="",0,IF(($C485&lt;F$3)+($C485&gt;F$5),0,IF(1+($D$2&lt;&gt;"")*($C485&lt;=$D$6)+($E$2&lt;&gt;"")*($C485&lt;=$E$6)&gt;=3,'決まりの表'!$B$7,IF($C485&lt;=F$4,'決まりの表'!$B$5,'決まりの表'!$B$6))))</f>
        <v/>
      </c>
      <c r="G485" s="27">
        <f>IF(G$2="",0,IF(($C485&lt;G$3)+($C485&gt;G$5),0,IF(1+($D$2&lt;&gt;"")*($C485&lt;=$D$6)+($E$2&lt;&gt;"")*($C485&lt;=$E$6)+($F$2&lt;&gt;"")*($C485&lt;=$F$6)&gt;=3,'決まりの表'!$B$7,IF($C485&lt;=G$4,'決まりの表'!$B$5,'決まりの表'!$B$6))))</f>
        <v/>
      </c>
      <c r="H485" s="26">
        <f>SUM(D485:G485)</f>
        <v/>
      </c>
      <c r="I485" s="27">
        <f>IF(COUNTIFS('決まりの表'!$B$12:$B$17,MONTH(A485))&gt;0,H483+H484,0)</f>
        <v/>
      </c>
    </row>
    <row r="486">
      <c r="A486" s="23">
        <f>EOMONTH(A485,0)+1</f>
        <v/>
      </c>
      <c r="B486" s="12">
        <f>YEAR(A486)</f>
        <v/>
      </c>
      <c r="C486" s="12">
        <f>YEAR(A486)*12+MONTH(A486)</f>
        <v/>
      </c>
      <c r="D486" s="27">
        <f>IF(D$2="",0,IF(($C486&lt;D$3)+($C486&gt;D$5),0,IF($C486&lt;=D$4,'決まりの表'!$B$5,'決まりの表'!$B$6)))</f>
        <v/>
      </c>
      <c r="E486" s="27">
        <f>IF(E$2="",0,IF(($C486&lt;E$3)+($C486&gt;E$5),0,IF(1+($D$2&lt;&gt;"")*($C486&lt;=$D$6)&gt;=3,'決まりの表'!$B$7,IF($C486&lt;=E$4,'決まりの表'!$B$5,'決まりの表'!$B$6))))</f>
        <v/>
      </c>
      <c r="F486" s="27">
        <f>IF(F$2="",0,IF(($C486&lt;F$3)+($C486&gt;F$5),0,IF(1+($D$2&lt;&gt;"")*($C486&lt;=$D$6)+($E$2&lt;&gt;"")*($C486&lt;=$E$6)&gt;=3,'決まりの表'!$B$7,IF($C486&lt;=F$4,'決まりの表'!$B$5,'決まりの表'!$B$6))))</f>
        <v/>
      </c>
      <c r="G486" s="27">
        <f>IF(G$2="",0,IF(($C486&lt;G$3)+($C486&gt;G$5),0,IF(1+($D$2&lt;&gt;"")*($C486&lt;=$D$6)+($E$2&lt;&gt;"")*($C486&lt;=$E$6)+($F$2&lt;&gt;"")*($C486&lt;=$F$6)&gt;=3,'決まりの表'!$B$7,IF($C486&lt;=G$4,'決まりの表'!$B$5,'決まりの表'!$B$6))))</f>
        <v/>
      </c>
      <c r="H486" s="26">
        <f>SUM(D486:G486)</f>
        <v/>
      </c>
      <c r="I486" s="27">
        <f>IF(COUNTIFS('決まりの表'!$B$12:$B$17,MONTH(A486))&gt;0,H484+H485,0)</f>
        <v/>
      </c>
    </row>
    <row r="487">
      <c r="A487" s="23">
        <f>EOMONTH(A486,0)+1</f>
        <v/>
      </c>
      <c r="B487" s="12">
        <f>YEAR(A487)</f>
        <v/>
      </c>
      <c r="C487" s="12">
        <f>YEAR(A487)*12+MONTH(A487)</f>
        <v/>
      </c>
      <c r="D487" s="27">
        <f>IF(D$2="",0,IF(($C487&lt;D$3)+($C487&gt;D$5),0,IF($C487&lt;=D$4,'決まりの表'!$B$5,'決まりの表'!$B$6)))</f>
        <v/>
      </c>
      <c r="E487" s="27">
        <f>IF(E$2="",0,IF(($C487&lt;E$3)+($C487&gt;E$5),0,IF(1+($D$2&lt;&gt;"")*($C487&lt;=$D$6)&gt;=3,'決まりの表'!$B$7,IF($C487&lt;=E$4,'決まりの表'!$B$5,'決まりの表'!$B$6))))</f>
        <v/>
      </c>
      <c r="F487" s="27">
        <f>IF(F$2="",0,IF(($C487&lt;F$3)+($C487&gt;F$5),0,IF(1+($D$2&lt;&gt;"")*($C487&lt;=$D$6)+($E$2&lt;&gt;"")*($C487&lt;=$E$6)&gt;=3,'決まりの表'!$B$7,IF($C487&lt;=F$4,'決まりの表'!$B$5,'決まりの表'!$B$6))))</f>
        <v/>
      </c>
      <c r="G487" s="27">
        <f>IF(G$2="",0,IF(($C487&lt;G$3)+($C487&gt;G$5),0,IF(1+($D$2&lt;&gt;"")*($C487&lt;=$D$6)+($E$2&lt;&gt;"")*($C487&lt;=$E$6)+($F$2&lt;&gt;"")*($C487&lt;=$F$6)&gt;=3,'決まりの表'!$B$7,IF($C487&lt;=G$4,'決まりの表'!$B$5,'決まりの表'!$B$6))))</f>
        <v/>
      </c>
      <c r="H487" s="26">
        <f>SUM(D487:G487)</f>
        <v/>
      </c>
      <c r="I487" s="27">
        <f>IF(COUNTIFS('決まりの表'!$B$12:$B$17,MONTH(A487))&gt;0,H485+H486,0)</f>
        <v/>
      </c>
    </row>
    <row r="488">
      <c r="A488" s="23">
        <f>EOMONTH(A487,0)+1</f>
        <v/>
      </c>
      <c r="B488" s="12">
        <f>YEAR(A488)</f>
        <v/>
      </c>
      <c r="C488" s="12">
        <f>YEAR(A488)*12+MONTH(A488)</f>
        <v/>
      </c>
      <c r="D488" s="27">
        <f>IF(D$2="",0,IF(($C488&lt;D$3)+($C488&gt;D$5),0,IF($C488&lt;=D$4,'決まりの表'!$B$5,'決まりの表'!$B$6)))</f>
        <v/>
      </c>
      <c r="E488" s="27">
        <f>IF(E$2="",0,IF(($C488&lt;E$3)+($C488&gt;E$5),0,IF(1+($D$2&lt;&gt;"")*($C488&lt;=$D$6)&gt;=3,'決まりの表'!$B$7,IF($C488&lt;=E$4,'決まりの表'!$B$5,'決まりの表'!$B$6))))</f>
        <v/>
      </c>
      <c r="F488" s="27">
        <f>IF(F$2="",0,IF(($C488&lt;F$3)+($C488&gt;F$5),0,IF(1+($D$2&lt;&gt;"")*($C488&lt;=$D$6)+($E$2&lt;&gt;"")*($C488&lt;=$E$6)&gt;=3,'決まりの表'!$B$7,IF($C488&lt;=F$4,'決まりの表'!$B$5,'決まりの表'!$B$6))))</f>
        <v/>
      </c>
      <c r="G488" s="27">
        <f>IF(G$2="",0,IF(($C488&lt;G$3)+($C488&gt;G$5),0,IF(1+($D$2&lt;&gt;"")*($C488&lt;=$D$6)+($E$2&lt;&gt;"")*($C488&lt;=$E$6)+($F$2&lt;&gt;"")*($C488&lt;=$F$6)&gt;=3,'決まりの表'!$B$7,IF($C488&lt;=G$4,'決まりの表'!$B$5,'決まりの表'!$B$6))))</f>
        <v/>
      </c>
      <c r="H488" s="26">
        <f>SUM(D488:G488)</f>
        <v/>
      </c>
      <c r="I488" s="27">
        <f>IF(COUNTIFS('決まりの表'!$B$12:$B$17,MONTH(A488))&gt;0,H486+H487,0)</f>
        <v/>
      </c>
    </row>
    <row r="489">
      <c r="A489" s="23">
        <f>EOMONTH(A488,0)+1</f>
        <v/>
      </c>
      <c r="B489" s="12">
        <f>YEAR(A489)</f>
        <v/>
      </c>
      <c r="C489" s="12">
        <f>YEAR(A489)*12+MONTH(A489)</f>
        <v/>
      </c>
      <c r="D489" s="27">
        <f>IF(D$2="",0,IF(($C489&lt;D$3)+($C489&gt;D$5),0,IF($C489&lt;=D$4,'決まりの表'!$B$5,'決まりの表'!$B$6)))</f>
        <v/>
      </c>
      <c r="E489" s="27">
        <f>IF(E$2="",0,IF(($C489&lt;E$3)+($C489&gt;E$5),0,IF(1+($D$2&lt;&gt;"")*($C489&lt;=$D$6)&gt;=3,'決まりの表'!$B$7,IF($C489&lt;=E$4,'決まりの表'!$B$5,'決まりの表'!$B$6))))</f>
        <v/>
      </c>
      <c r="F489" s="27">
        <f>IF(F$2="",0,IF(($C489&lt;F$3)+($C489&gt;F$5),0,IF(1+($D$2&lt;&gt;"")*($C489&lt;=$D$6)+($E$2&lt;&gt;"")*($C489&lt;=$E$6)&gt;=3,'決まりの表'!$B$7,IF($C489&lt;=F$4,'決まりの表'!$B$5,'決まりの表'!$B$6))))</f>
        <v/>
      </c>
      <c r="G489" s="27">
        <f>IF(G$2="",0,IF(($C489&lt;G$3)+($C489&gt;G$5),0,IF(1+($D$2&lt;&gt;"")*($C489&lt;=$D$6)+($E$2&lt;&gt;"")*($C489&lt;=$E$6)+($F$2&lt;&gt;"")*($C489&lt;=$F$6)&gt;=3,'決まりの表'!$B$7,IF($C489&lt;=G$4,'決まりの表'!$B$5,'決まりの表'!$B$6))))</f>
        <v/>
      </c>
      <c r="H489" s="26">
        <f>SUM(D489:G489)</f>
        <v/>
      </c>
      <c r="I489" s="27">
        <f>IF(COUNTIFS('決まりの表'!$B$12:$B$17,MONTH(A489))&gt;0,H487+H488,0)</f>
        <v/>
      </c>
    </row>
    <row r="490">
      <c r="A490" s="23">
        <f>EOMONTH(A489,0)+1</f>
        <v/>
      </c>
      <c r="B490" s="12">
        <f>YEAR(A490)</f>
        <v/>
      </c>
      <c r="C490" s="12">
        <f>YEAR(A490)*12+MONTH(A490)</f>
        <v/>
      </c>
      <c r="D490" s="27">
        <f>IF(D$2="",0,IF(($C490&lt;D$3)+($C490&gt;D$5),0,IF($C490&lt;=D$4,'決まりの表'!$B$5,'決まりの表'!$B$6)))</f>
        <v/>
      </c>
      <c r="E490" s="27">
        <f>IF(E$2="",0,IF(($C490&lt;E$3)+($C490&gt;E$5),0,IF(1+($D$2&lt;&gt;"")*($C490&lt;=$D$6)&gt;=3,'決まりの表'!$B$7,IF($C490&lt;=E$4,'決まりの表'!$B$5,'決まりの表'!$B$6))))</f>
        <v/>
      </c>
      <c r="F490" s="27">
        <f>IF(F$2="",0,IF(($C490&lt;F$3)+($C490&gt;F$5),0,IF(1+($D$2&lt;&gt;"")*($C490&lt;=$D$6)+($E$2&lt;&gt;"")*($C490&lt;=$E$6)&gt;=3,'決まりの表'!$B$7,IF($C490&lt;=F$4,'決まりの表'!$B$5,'決まりの表'!$B$6))))</f>
        <v/>
      </c>
      <c r="G490" s="27">
        <f>IF(G$2="",0,IF(($C490&lt;G$3)+($C490&gt;G$5),0,IF(1+($D$2&lt;&gt;"")*($C490&lt;=$D$6)+($E$2&lt;&gt;"")*($C490&lt;=$E$6)+($F$2&lt;&gt;"")*($C490&lt;=$F$6)&gt;=3,'決まりの表'!$B$7,IF($C490&lt;=G$4,'決まりの表'!$B$5,'決まりの表'!$B$6))))</f>
        <v/>
      </c>
      <c r="H490" s="26">
        <f>SUM(D490:G490)</f>
        <v/>
      </c>
      <c r="I490" s="27">
        <f>IF(COUNTIFS('決まりの表'!$B$12:$B$17,MONTH(A490))&gt;0,H488+H489,0)</f>
        <v/>
      </c>
    </row>
    <row r="491">
      <c r="A491" s="23">
        <f>EOMONTH(A490,0)+1</f>
        <v/>
      </c>
      <c r="B491" s="12">
        <f>YEAR(A491)</f>
        <v/>
      </c>
      <c r="C491" s="12">
        <f>YEAR(A491)*12+MONTH(A491)</f>
        <v/>
      </c>
      <c r="D491" s="27">
        <f>IF(D$2="",0,IF(($C491&lt;D$3)+($C491&gt;D$5),0,IF($C491&lt;=D$4,'決まりの表'!$B$5,'決まりの表'!$B$6)))</f>
        <v/>
      </c>
      <c r="E491" s="27">
        <f>IF(E$2="",0,IF(($C491&lt;E$3)+($C491&gt;E$5),0,IF(1+($D$2&lt;&gt;"")*($C491&lt;=$D$6)&gt;=3,'決まりの表'!$B$7,IF($C491&lt;=E$4,'決まりの表'!$B$5,'決まりの表'!$B$6))))</f>
        <v/>
      </c>
      <c r="F491" s="27">
        <f>IF(F$2="",0,IF(($C491&lt;F$3)+($C491&gt;F$5),0,IF(1+($D$2&lt;&gt;"")*($C491&lt;=$D$6)+($E$2&lt;&gt;"")*($C491&lt;=$E$6)&gt;=3,'決まりの表'!$B$7,IF($C491&lt;=F$4,'決まりの表'!$B$5,'決まりの表'!$B$6))))</f>
        <v/>
      </c>
      <c r="G491" s="27">
        <f>IF(G$2="",0,IF(($C491&lt;G$3)+($C491&gt;G$5),0,IF(1+($D$2&lt;&gt;"")*($C491&lt;=$D$6)+($E$2&lt;&gt;"")*($C491&lt;=$E$6)+($F$2&lt;&gt;"")*($C491&lt;=$F$6)&gt;=3,'決まりの表'!$B$7,IF($C491&lt;=G$4,'決まりの表'!$B$5,'決まりの表'!$B$6))))</f>
        <v/>
      </c>
      <c r="H491" s="26">
        <f>SUM(D491:G491)</f>
        <v/>
      </c>
      <c r="I491" s="27">
        <f>IF(COUNTIFS('決まりの表'!$B$12:$B$17,MONTH(A491))&gt;0,H489+H490,0)</f>
        <v/>
      </c>
    </row>
    <row r="492">
      <c r="A492" s="23">
        <f>EOMONTH(A491,0)+1</f>
        <v/>
      </c>
      <c r="B492" s="12">
        <f>YEAR(A492)</f>
        <v/>
      </c>
      <c r="C492" s="12">
        <f>YEAR(A492)*12+MONTH(A492)</f>
        <v/>
      </c>
      <c r="D492" s="27">
        <f>IF(D$2="",0,IF(($C492&lt;D$3)+($C492&gt;D$5),0,IF($C492&lt;=D$4,'決まりの表'!$B$5,'決まりの表'!$B$6)))</f>
        <v/>
      </c>
      <c r="E492" s="27">
        <f>IF(E$2="",0,IF(($C492&lt;E$3)+($C492&gt;E$5),0,IF(1+($D$2&lt;&gt;"")*($C492&lt;=$D$6)&gt;=3,'決まりの表'!$B$7,IF($C492&lt;=E$4,'決まりの表'!$B$5,'決まりの表'!$B$6))))</f>
        <v/>
      </c>
      <c r="F492" s="27">
        <f>IF(F$2="",0,IF(($C492&lt;F$3)+($C492&gt;F$5),0,IF(1+($D$2&lt;&gt;"")*($C492&lt;=$D$6)+($E$2&lt;&gt;"")*($C492&lt;=$E$6)&gt;=3,'決まりの表'!$B$7,IF($C492&lt;=F$4,'決まりの表'!$B$5,'決まりの表'!$B$6))))</f>
        <v/>
      </c>
      <c r="G492" s="27">
        <f>IF(G$2="",0,IF(($C492&lt;G$3)+($C492&gt;G$5),0,IF(1+($D$2&lt;&gt;"")*($C492&lt;=$D$6)+($E$2&lt;&gt;"")*($C492&lt;=$E$6)+($F$2&lt;&gt;"")*($C492&lt;=$F$6)&gt;=3,'決まりの表'!$B$7,IF($C492&lt;=G$4,'決まりの表'!$B$5,'決まりの表'!$B$6))))</f>
        <v/>
      </c>
      <c r="H492" s="26">
        <f>SUM(D492:G492)</f>
        <v/>
      </c>
      <c r="I492" s="27">
        <f>IF(COUNTIFS('決まりの表'!$B$12:$B$17,MONTH(A492))&gt;0,H490+H491,0)</f>
        <v/>
      </c>
    </row>
    <row r="493">
      <c r="A493" s="23">
        <f>EOMONTH(A492,0)+1</f>
        <v/>
      </c>
      <c r="B493" s="12">
        <f>YEAR(A493)</f>
        <v/>
      </c>
      <c r="C493" s="12">
        <f>YEAR(A493)*12+MONTH(A493)</f>
        <v/>
      </c>
      <c r="D493" s="27">
        <f>IF(D$2="",0,IF(($C493&lt;D$3)+($C493&gt;D$5),0,IF($C493&lt;=D$4,'決まりの表'!$B$5,'決まりの表'!$B$6)))</f>
        <v/>
      </c>
      <c r="E493" s="27">
        <f>IF(E$2="",0,IF(($C493&lt;E$3)+($C493&gt;E$5),0,IF(1+($D$2&lt;&gt;"")*($C493&lt;=$D$6)&gt;=3,'決まりの表'!$B$7,IF($C493&lt;=E$4,'決まりの表'!$B$5,'決まりの表'!$B$6))))</f>
        <v/>
      </c>
      <c r="F493" s="27">
        <f>IF(F$2="",0,IF(($C493&lt;F$3)+($C493&gt;F$5),0,IF(1+($D$2&lt;&gt;"")*($C493&lt;=$D$6)+($E$2&lt;&gt;"")*($C493&lt;=$E$6)&gt;=3,'決まりの表'!$B$7,IF($C493&lt;=F$4,'決まりの表'!$B$5,'決まりの表'!$B$6))))</f>
        <v/>
      </c>
      <c r="G493" s="27">
        <f>IF(G$2="",0,IF(($C493&lt;G$3)+($C493&gt;G$5),0,IF(1+($D$2&lt;&gt;"")*($C493&lt;=$D$6)+($E$2&lt;&gt;"")*($C493&lt;=$E$6)+($F$2&lt;&gt;"")*($C493&lt;=$F$6)&gt;=3,'決まりの表'!$B$7,IF($C493&lt;=G$4,'決まりの表'!$B$5,'決まりの表'!$B$6))))</f>
        <v/>
      </c>
      <c r="H493" s="26">
        <f>SUM(D493:G493)</f>
        <v/>
      </c>
      <c r="I493" s="27">
        <f>IF(COUNTIFS('決まりの表'!$B$12:$B$17,MONTH(A493))&gt;0,H491+H492,0)</f>
        <v/>
      </c>
    </row>
    <row r="494">
      <c r="A494" s="23">
        <f>EOMONTH(A493,0)+1</f>
        <v/>
      </c>
      <c r="B494" s="12">
        <f>YEAR(A494)</f>
        <v/>
      </c>
      <c r="C494" s="12">
        <f>YEAR(A494)*12+MONTH(A494)</f>
        <v/>
      </c>
      <c r="D494" s="27">
        <f>IF(D$2="",0,IF(($C494&lt;D$3)+($C494&gt;D$5),0,IF($C494&lt;=D$4,'決まりの表'!$B$5,'決まりの表'!$B$6)))</f>
        <v/>
      </c>
      <c r="E494" s="27">
        <f>IF(E$2="",0,IF(($C494&lt;E$3)+($C494&gt;E$5),0,IF(1+($D$2&lt;&gt;"")*($C494&lt;=$D$6)&gt;=3,'決まりの表'!$B$7,IF($C494&lt;=E$4,'決まりの表'!$B$5,'決まりの表'!$B$6))))</f>
        <v/>
      </c>
      <c r="F494" s="27">
        <f>IF(F$2="",0,IF(($C494&lt;F$3)+($C494&gt;F$5),0,IF(1+($D$2&lt;&gt;"")*($C494&lt;=$D$6)+($E$2&lt;&gt;"")*($C494&lt;=$E$6)&gt;=3,'決まりの表'!$B$7,IF($C494&lt;=F$4,'決まりの表'!$B$5,'決まりの表'!$B$6))))</f>
        <v/>
      </c>
      <c r="G494" s="27">
        <f>IF(G$2="",0,IF(($C494&lt;G$3)+($C494&gt;G$5),0,IF(1+($D$2&lt;&gt;"")*($C494&lt;=$D$6)+($E$2&lt;&gt;"")*($C494&lt;=$E$6)+($F$2&lt;&gt;"")*($C494&lt;=$F$6)&gt;=3,'決まりの表'!$B$7,IF($C494&lt;=G$4,'決まりの表'!$B$5,'決まりの表'!$B$6))))</f>
        <v/>
      </c>
      <c r="H494" s="26">
        <f>SUM(D494:G494)</f>
        <v/>
      </c>
      <c r="I494" s="27">
        <f>IF(COUNTIFS('決まりの表'!$B$12:$B$17,MONTH(A494))&gt;0,H492+H493,0)</f>
        <v/>
      </c>
    </row>
    <row r="495">
      <c r="A495" s="23">
        <f>EOMONTH(A494,0)+1</f>
        <v/>
      </c>
      <c r="B495" s="12">
        <f>YEAR(A495)</f>
        <v/>
      </c>
      <c r="C495" s="12">
        <f>YEAR(A495)*12+MONTH(A495)</f>
        <v/>
      </c>
      <c r="D495" s="27">
        <f>IF(D$2="",0,IF(($C495&lt;D$3)+($C495&gt;D$5),0,IF($C495&lt;=D$4,'決まりの表'!$B$5,'決まりの表'!$B$6)))</f>
        <v/>
      </c>
      <c r="E495" s="27">
        <f>IF(E$2="",0,IF(($C495&lt;E$3)+($C495&gt;E$5),0,IF(1+($D$2&lt;&gt;"")*($C495&lt;=$D$6)&gt;=3,'決まりの表'!$B$7,IF($C495&lt;=E$4,'決まりの表'!$B$5,'決まりの表'!$B$6))))</f>
        <v/>
      </c>
      <c r="F495" s="27">
        <f>IF(F$2="",0,IF(($C495&lt;F$3)+($C495&gt;F$5),0,IF(1+($D$2&lt;&gt;"")*($C495&lt;=$D$6)+($E$2&lt;&gt;"")*($C495&lt;=$E$6)&gt;=3,'決まりの表'!$B$7,IF($C495&lt;=F$4,'決まりの表'!$B$5,'決まりの表'!$B$6))))</f>
        <v/>
      </c>
      <c r="G495" s="27">
        <f>IF(G$2="",0,IF(($C495&lt;G$3)+($C495&gt;G$5),0,IF(1+($D$2&lt;&gt;"")*($C495&lt;=$D$6)+($E$2&lt;&gt;"")*($C495&lt;=$E$6)+($F$2&lt;&gt;"")*($C495&lt;=$F$6)&gt;=3,'決まりの表'!$B$7,IF($C495&lt;=G$4,'決まりの表'!$B$5,'決まりの表'!$B$6))))</f>
        <v/>
      </c>
      <c r="H495" s="26">
        <f>SUM(D495:G495)</f>
        <v/>
      </c>
      <c r="I495" s="27">
        <f>IF(COUNTIFS('決まりの表'!$B$12:$B$17,MONTH(A495))&gt;0,H493+H494,0)</f>
        <v/>
      </c>
    </row>
    <row r="496">
      <c r="A496" s="23">
        <f>EOMONTH(A495,0)+1</f>
        <v/>
      </c>
      <c r="B496" s="12">
        <f>YEAR(A496)</f>
        <v/>
      </c>
      <c r="C496" s="12">
        <f>YEAR(A496)*12+MONTH(A496)</f>
        <v/>
      </c>
      <c r="D496" s="27">
        <f>IF(D$2="",0,IF(($C496&lt;D$3)+($C496&gt;D$5),0,IF($C496&lt;=D$4,'決まりの表'!$B$5,'決まりの表'!$B$6)))</f>
        <v/>
      </c>
      <c r="E496" s="27">
        <f>IF(E$2="",0,IF(($C496&lt;E$3)+($C496&gt;E$5),0,IF(1+($D$2&lt;&gt;"")*($C496&lt;=$D$6)&gt;=3,'決まりの表'!$B$7,IF($C496&lt;=E$4,'決まりの表'!$B$5,'決まりの表'!$B$6))))</f>
        <v/>
      </c>
      <c r="F496" s="27">
        <f>IF(F$2="",0,IF(($C496&lt;F$3)+($C496&gt;F$5),0,IF(1+($D$2&lt;&gt;"")*($C496&lt;=$D$6)+($E$2&lt;&gt;"")*($C496&lt;=$E$6)&gt;=3,'決まりの表'!$B$7,IF($C496&lt;=F$4,'決まりの表'!$B$5,'決まりの表'!$B$6))))</f>
        <v/>
      </c>
      <c r="G496" s="27">
        <f>IF(G$2="",0,IF(($C496&lt;G$3)+($C496&gt;G$5),0,IF(1+($D$2&lt;&gt;"")*($C496&lt;=$D$6)+($E$2&lt;&gt;"")*($C496&lt;=$E$6)+($F$2&lt;&gt;"")*($C496&lt;=$F$6)&gt;=3,'決まりの表'!$B$7,IF($C496&lt;=G$4,'決まりの表'!$B$5,'決まりの表'!$B$6))))</f>
        <v/>
      </c>
      <c r="H496" s="26">
        <f>SUM(D496:G496)</f>
        <v/>
      </c>
      <c r="I496" s="27">
        <f>IF(COUNTIFS('決まりの表'!$B$12:$B$17,MONTH(A496))&gt;0,H494+H495,0)</f>
        <v/>
      </c>
    </row>
    <row r="497">
      <c r="A497" s="23">
        <f>EOMONTH(A496,0)+1</f>
        <v/>
      </c>
      <c r="B497" s="12">
        <f>YEAR(A497)</f>
        <v/>
      </c>
      <c r="C497" s="12">
        <f>YEAR(A497)*12+MONTH(A497)</f>
        <v/>
      </c>
      <c r="D497" s="27">
        <f>IF(D$2="",0,IF(($C497&lt;D$3)+($C497&gt;D$5),0,IF($C497&lt;=D$4,'決まりの表'!$B$5,'決まりの表'!$B$6)))</f>
        <v/>
      </c>
      <c r="E497" s="27">
        <f>IF(E$2="",0,IF(($C497&lt;E$3)+($C497&gt;E$5),0,IF(1+($D$2&lt;&gt;"")*($C497&lt;=$D$6)&gt;=3,'決まりの表'!$B$7,IF($C497&lt;=E$4,'決まりの表'!$B$5,'決まりの表'!$B$6))))</f>
        <v/>
      </c>
      <c r="F497" s="27">
        <f>IF(F$2="",0,IF(($C497&lt;F$3)+($C497&gt;F$5),0,IF(1+($D$2&lt;&gt;"")*($C497&lt;=$D$6)+($E$2&lt;&gt;"")*($C497&lt;=$E$6)&gt;=3,'決まりの表'!$B$7,IF($C497&lt;=F$4,'決まりの表'!$B$5,'決まりの表'!$B$6))))</f>
        <v/>
      </c>
      <c r="G497" s="27">
        <f>IF(G$2="",0,IF(($C497&lt;G$3)+($C497&gt;G$5),0,IF(1+($D$2&lt;&gt;"")*($C497&lt;=$D$6)+($E$2&lt;&gt;"")*($C497&lt;=$E$6)+($F$2&lt;&gt;"")*($C497&lt;=$F$6)&gt;=3,'決まりの表'!$B$7,IF($C497&lt;=G$4,'決まりの表'!$B$5,'決まりの表'!$B$6))))</f>
        <v/>
      </c>
      <c r="H497" s="26">
        <f>SUM(D497:G497)</f>
        <v/>
      </c>
      <c r="I497" s="27">
        <f>IF(COUNTIFS('決まりの表'!$B$12:$B$17,MONTH(A497))&gt;0,H495+H496,0)</f>
        <v/>
      </c>
    </row>
    <row r="498">
      <c r="A498" s="23">
        <f>EOMONTH(A497,0)+1</f>
        <v/>
      </c>
      <c r="B498" s="12">
        <f>YEAR(A498)</f>
        <v/>
      </c>
      <c r="C498" s="12">
        <f>YEAR(A498)*12+MONTH(A498)</f>
        <v/>
      </c>
      <c r="D498" s="27">
        <f>IF(D$2="",0,IF(($C498&lt;D$3)+($C498&gt;D$5),0,IF($C498&lt;=D$4,'決まりの表'!$B$5,'決まりの表'!$B$6)))</f>
        <v/>
      </c>
      <c r="E498" s="27">
        <f>IF(E$2="",0,IF(($C498&lt;E$3)+($C498&gt;E$5),0,IF(1+($D$2&lt;&gt;"")*($C498&lt;=$D$6)&gt;=3,'決まりの表'!$B$7,IF($C498&lt;=E$4,'決まりの表'!$B$5,'決まりの表'!$B$6))))</f>
        <v/>
      </c>
      <c r="F498" s="27">
        <f>IF(F$2="",0,IF(($C498&lt;F$3)+($C498&gt;F$5),0,IF(1+($D$2&lt;&gt;"")*($C498&lt;=$D$6)+($E$2&lt;&gt;"")*($C498&lt;=$E$6)&gt;=3,'決まりの表'!$B$7,IF($C498&lt;=F$4,'決まりの表'!$B$5,'決まりの表'!$B$6))))</f>
        <v/>
      </c>
      <c r="G498" s="27">
        <f>IF(G$2="",0,IF(($C498&lt;G$3)+($C498&gt;G$5),0,IF(1+($D$2&lt;&gt;"")*($C498&lt;=$D$6)+($E$2&lt;&gt;"")*($C498&lt;=$E$6)+($F$2&lt;&gt;"")*($C498&lt;=$F$6)&gt;=3,'決まりの表'!$B$7,IF($C498&lt;=G$4,'決まりの表'!$B$5,'決まりの表'!$B$6))))</f>
        <v/>
      </c>
      <c r="H498" s="26">
        <f>SUM(D498:G498)</f>
        <v/>
      </c>
      <c r="I498" s="27">
        <f>IF(COUNTIFS('決まりの表'!$B$12:$B$17,MONTH(A498))&gt;0,H496+H497,0)</f>
        <v/>
      </c>
    </row>
    <row r="499">
      <c r="A499" s="23">
        <f>EOMONTH(A498,0)+1</f>
        <v/>
      </c>
      <c r="B499" s="12">
        <f>YEAR(A499)</f>
        <v/>
      </c>
      <c r="C499" s="12">
        <f>YEAR(A499)*12+MONTH(A499)</f>
        <v/>
      </c>
      <c r="D499" s="27">
        <f>IF(D$2="",0,IF(($C499&lt;D$3)+($C499&gt;D$5),0,IF($C499&lt;=D$4,'決まりの表'!$B$5,'決まりの表'!$B$6)))</f>
        <v/>
      </c>
      <c r="E499" s="27">
        <f>IF(E$2="",0,IF(($C499&lt;E$3)+($C499&gt;E$5),0,IF(1+($D$2&lt;&gt;"")*($C499&lt;=$D$6)&gt;=3,'決まりの表'!$B$7,IF($C499&lt;=E$4,'決まりの表'!$B$5,'決まりの表'!$B$6))))</f>
        <v/>
      </c>
      <c r="F499" s="27">
        <f>IF(F$2="",0,IF(($C499&lt;F$3)+($C499&gt;F$5),0,IF(1+($D$2&lt;&gt;"")*($C499&lt;=$D$6)+($E$2&lt;&gt;"")*($C499&lt;=$E$6)&gt;=3,'決まりの表'!$B$7,IF($C499&lt;=F$4,'決まりの表'!$B$5,'決まりの表'!$B$6))))</f>
        <v/>
      </c>
      <c r="G499" s="27">
        <f>IF(G$2="",0,IF(($C499&lt;G$3)+($C499&gt;G$5),0,IF(1+($D$2&lt;&gt;"")*($C499&lt;=$D$6)+($E$2&lt;&gt;"")*($C499&lt;=$E$6)+($F$2&lt;&gt;"")*($C499&lt;=$F$6)&gt;=3,'決まりの表'!$B$7,IF($C499&lt;=G$4,'決まりの表'!$B$5,'決まりの表'!$B$6))))</f>
        <v/>
      </c>
      <c r="H499" s="26">
        <f>SUM(D499:G499)</f>
        <v/>
      </c>
      <c r="I499" s="27">
        <f>IF(COUNTIFS('決まりの表'!$B$12:$B$17,MONTH(A499))&gt;0,H497+H498,0)</f>
        <v/>
      </c>
    </row>
    <row r="500">
      <c r="A500" s="23">
        <f>EOMONTH(A499,0)+1</f>
        <v/>
      </c>
      <c r="B500" s="12">
        <f>YEAR(A500)</f>
        <v/>
      </c>
      <c r="C500" s="12">
        <f>YEAR(A500)*12+MONTH(A500)</f>
        <v/>
      </c>
      <c r="D500" s="27">
        <f>IF(D$2="",0,IF(($C500&lt;D$3)+($C500&gt;D$5),0,IF($C500&lt;=D$4,'決まりの表'!$B$5,'決まりの表'!$B$6)))</f>
        <v/>
      </c>
      <c r="E500" s="27">
        <f>IF(E$2="",0,IF(($C500&lt;E$3)+($C500&gt;E$5),0,IF(1+($D$2&lt;&gt;"")*($C500&lt;=$D$6)&gt;=3,'決まりの表'!$B$7,IF($C500&lt;=E$4,'決まりの表'!$B$5,'決まりの表'!$B$6))))</f>
        <v/>
      </c>
      <c r="F500" s="27">
        <f>IF(F$2="",0,IF(($C500&lt;F$3)+($C500&gt;F$5),0,IF(1+($D$2&lt;&gt;"")*($C500&lt;=$D$6)+($E$2&lt;&gt;"")*($C500&lt;=$E$6)&gt;=3,'決まりの表'!$B$7,IF($C500&lt;=F$4,'決まりの表'!$B$5,'決まりの表'!$B$6))))</f>
        <v/>
      </c>
      <c r="G500" s="27">
        <f>IF(G$2="",0,IF(($C500&lt;G$3)+($C500&gt;G$5),0,IF(1+($D$2&lt;&gt;"")*($C500&lt;=$D$6)+($E$2&lt;&gt;"")*($C500&lt;=$E$6)+($F$2&lt;&gt;"")*($C500&lt;=$F$6)&gt;=3,'決まりの表'!$B$7,IF($C500&lt;=G$4,'決まりの表'!$B$5,'決まりの表'!$B$6))))</f>
        <v/>
      </c>
      <c r="H500" s="26">
        <f>SUM(D500:G500)</f>
        <v/>
      </c>
      <c r="I500" s="27">
        <f>IF(COUNTIFS('決まりの表'!$B$12:$B$17,MONTH(A500))&gt;0,H498+H499,0)</f>
        <v/>
      </c>
    </row>
    <row r="501">
      <c r="A501" s="23">
        <f>EOMONTH(A500,0)+1</f>
        <v/>
      </c>
      <c r="B501" s="12">
        <f>YEAR(A501)</f>
        <v/>
      </c>
      <c r="C501" s="12">
        <f>YEAR(A501)*12+MONTH(A501)</f>
        <v/>
      </c>
      <c r="D501" s="27">
        <f>IF(D$2="",0,IF(($C501&lt;D$3)+($C501&gt;D$5),0,IF($C501&lt;=D$4,'決まりの表'!$B$5,'決まりの表'!$B$6)))</f>
        <v/>
      </c>
      <c r="E501" s="27">
        <f>IF(E$2="",0,IF(($C501&lt;E$3)+($C501&gt;E$5),0,IF(1+($D$2&lt;&gt;"")*($C501&lt;=$D$6)&gt;=3,'決まりの表'!$B$7,IF($C501&lt;=E$4,'決まりの表'!$B$5,'決まりの表'!$B$6))))</f>
        <v/>
      </c>
      <c r="F501" s="27">
        <f>IF(F$2="",0,IF(($C501&lt;F$3)+($C501&gt;F$5),0,IF(1+($D$2&lt;&gt;"")*($C501&lt;=$D$6)+($E$2&lt;&gt;"")*($C501&lt;=$E$6)&gt;=3,'決まりの表'!$B$7,IF($C501&lt;=F$4,'決まりの表'!$B$5,'決まりの表'!$B$6))))</f>
        <v/>
      </c>
      <c r="G501" s="27">
        <f>IF(G$2="",0,IF(($C501&lt;G$3)+($C501&gt;G$5),0,IF(1+($D$2&lt;&gt;"")*($C501&lt;=$D$6)+($E$2&lt;&gt;"")*($C501&lt;=$E$6)+($F$2&lt;&gt;"")*($C501&lt;=$F$6)&gt;=3,'決まりの表'!$B$7,IF($C501&lt;=G$4,'決まりの表'!$B$5,'決まりの表'!$B$6))))</f>
        <v/>
      </c>
      <c r="H501" s="26">
        <f>SUM(D501:G501)</f>
        <v/>
      </c>
      <c r="I501" s="27">
        <f>IF(COUNTIFS('決まりの表'!$B$12:$B$17,MONTH(A501))&gt;0,H499+H500,0)</f>
        <v/>
      </c>
    </row>
    <row r="502">
      <c r="A502" s="23">
        <f>EOMONTH(A501,0)+1</f>
        <v/>
      </c>
      <c r="B502" s="12">
        <f>YEAR(A502)</f>
        <v/>
      </c>
      <c r="C502" s="12">
        <f>YEAR(A502)*12+MONTH(A502)</f>
        <v/>
      </c>
      <c r="D502" s="27">
        <f>IF(D$2="",0,IF(($C502&lt;D$3)+($C502&gt;D$5),0,IF($C502&lt;=D$4,'決まりの表'!$B$5,'決まりの表'!$B$6)))</f>
        <v/>
      </c>
      <c r="E502" s="27">
        <f>IF(E$2="",0,IF(($C502&lt;E$3)+($C502&gt;E$5),0,IF(1+($D$2&lt;&gt;"")*($C502&lt;=$D$6)&gt;=3,'決まりの表'!$B$7,IF($C502&lt;=E$4,'決まりの表'!$B$5,'決まりの表'!$B$6))))</f>
        <v/>
      </c>
      <c r="F502" s="27">
        <f>IF(F$2="",0,IF(($C502&lt;F$3)+($C502&gt;F$5),0,IF(1+($D$2&lt;&gt;"")*($C502&lt;=$D$6)+($E$2&lt;&gt;"")*($C502&lt;=$E$6)&gt;=3,'決まりの表'!$B$7,IF($C502&lt;=F$4,'決まりの表'!$B$5,'決まりの表'!$B$6))))</f>
        <v/>
      </c>
      <c r="G502" s="27">
        <f>IF(G$2="",0,IF(($C502&lt;G$3)+($C502&gt;G$5),0,IF(1+($D$2&lt;&gt;"")*($C502&lt;=$D$6)+($E$2&lt;&gt;"")*($C502&lt;=$E$6)+($F$2&lt;&gt;"")*($C502&lt;=$F$6)&gt;=3,'決まりの表'!$B$7,IF($C502&lt;=G$4,'決まりの表'!$B$5,'決まりの表'!$B$6))))</f>
        <v/>
      </c>
      <c r="H502" s="26">
        <f>SUM(D502:G502)</f>
        <v/>
      </c>
      <c r="I502" s="27">
        <f>IF(COUNTIFS('決まりの表'!$B$12:$B$17,MONTH(A502))&gt;0,H500+H501,0)</f>
        <v/>
      </c>
    </row>
    <row r="503">
      <c r="A503" s="23">
        <f>EOMONTH(A502,0)+1</f>
        <v/>
      </c>
      <c r="B503" s="12">
        <f>YEAR(A503)</f>
        <v/>
      </c>
      <c r="C503" s="12">
        <f>YEAR(A503)*12+MONTH(A503)</f>
        <v/>
      </c>
      <c r="D503" s="27">
        <f>IF(D$2="",0,IF(($C503&lt;D$3)+($C503&gt;D$5),0,IF($C503&lt;=D$4,'決まりの表'!$B$5,'決まりの表'!$B$6)))</f>
        <v/>
      </c>
      <c r="E503" s="27">
        <f>IF(E$2="",0,IF(($C503&lt;E$3)+($C503&gt;E$5),0,IF(1+($D$2&lt;&gt;"")*($C503&lt;=$D$6)&gt;=3,'決まりの表'!$B$7,IF($C503&lt;=E$4,'決まりの表'!$B$5,'決まりの表'!$B$6))))</f>
        <v/>
      </c>
      <c r="F503" s="27">
        <f>IF(F$2="",0,IF(($C503&lt;F$3)+($C503&gt;F$5),0,IF(1+($D$2&lt;&gt;"")*($C503&lt;=$D$6)+($E$2&lt;&gt;"")*($C503&lt;=$E$6)&gt;=3,'決まりの表'!$B$7,IF($C503&lt;=F$4,'決まりの表'!$B$5,'決まりの表'!$B$6))))</f>
        <v/>
      </c>
      <c r="G503" s="27">
        <f>IF(G$2="",0,IF(($C503&lt;G$3)+($C503&gt;G$5),0,IF(1+($D$2&lt;&gt;"")*($C503&lt;=$D$6)+($E$2&lt;&gt;"")*($C503&lt;=$E$6)+($F$2&lt;&gt;"")*($C503&lt;=$F$6)&gt;=3,'決まりの表'!$B$7,IF($C503&lt;=G$4,'決まりの表'!$B$5,'決まりの表'!$B$6))))</f>
        <v/>
      </c>
      <c r="H503" s="26">
        <f>SUM(D503:G503)</f>
        <v/>
      </c>
      <c r="I503" s="27">
        <f>IF(COUNTIFS('決まりの表'!$B$12:$B$17,MONTH(A503))&gt;0,H501+H502,0)</f>
        <v/>
      </c>
    </row>
    <row r="504">
      <c r="A504" s="23">
        <f>EOMONTH(A503,0)+1</f>
        <v/>
      </c>
      <c r="B504" s="12">
        <f>YEAR(A504)</f>
        <v/>
      </c>
      <c r="C504" s="12">
        <f>YEAR(A504)*12+MONTH(A504)</f>
        <v/>
      </c>
      <c r="D504" s="27">
        <f>IF(D$2="",0,IF(($C504&lt;D$3)+($C504&gt;D$5),0,IF($C504&lt;=D$4,'決まりの表'!$B$5,'決まりの表'!$B$6)))</f>
        <v/>
      </c>
      <c r="E504" s="27">
        <f>IF(E$2="",0,IF(($C504&lt;E$3)+($C504&gt;E$5),0,IF(1+($D$2&lt;&gt;"")*($C504&lt;=$D$6)&gt;=3,'決まりの表'!$B$7,IF($C504&lt;=E$4,'決まりの表'!$B$5,'決まりの表'!$B$6))))</f>
        <v/>
      </c>
      <c r="F504" s="27">
        <f>IF(F$2="",0,IF(($C504&lt;F$3)+($C504&gt;F$5),0,IF(1+($D$2&lt;&gt;"")*($C504&lt;=$D$6)+($E$2&lt;&gt;"")*($C504&lt;=$E$6)&gt;=3,'決まりの表'!$B$7,IF($C504&lt;=F$4,'決まりの表'!$B$5,'決まりの表'!$B$6))))</f>
        <v/>
      </c>
      <c r="G504" s="27">
        <f>IF(G$2="",0,IF(($C504&lt;G$3)+($C504&gt;G$5),0,IF(1+($D$2&lt;&gt;"")*($C504&lt;=$D$6)+($E$2&lt;&gt;"")*($C504&lt;=$E$6)+($F$2&lt;&gt;"")*($C504&lt;=$F$6)&gt;=3,'決まりの表'!$B$7,IF($C504&lt;=G$4,'決まりの表'!$B$5,'決まりの表'!$B$6))))</f>
        <v/>
      </c>
      <c r="H504" s="26">
        <f>SUM(D504:G504)</f>
        <v/>
      </c>
      <c r="I504" s="27">
        <f>IF(COUNTIFS('決まりの表'!$B$12:$B$17,MONTH(A504))&gt;0,H502+H503,0)</f>
        <v/>
      </c>
    </row>
    <row r="505">
      <c r="A505" s="23">
        <f>EOMONTH(A504,0)+1</f>
        <v/>
      </c>
      <c r="B505" s="12">
        <f>YEAR(A505)</f>
        <v/>
      </c>
      <c r="C505" s="12">
        <f>YEAR(A505)*12+MONTH(A505)</f>
        <v/>
      </c>
      <c r="D505" s="27">
        <f>IF(D$2="",0,IF(($C505&lt;D$3)+($C505&gt;D$5),0,IF($C505&lt;=D$4,'決まりの表'!$B$5,'決まりの表'!$B$6)))</f>
        <v/>
      </c>
      <c r="E505" s="27">
        <f>IF(E$2="",0,IF(($C505&lt;E$3)+($C505&gt;E$5),0,IF(1+($D$2&lt;&gt;"")*($C505&lt;=$D$6)&gt;=3,'決まりの表'!$B$7,IF($C505&lt;=E$4,'決まりの表'!$B$5,'決まりの表'!$B$6))))</f>
        <v/>
      </c>
      <c r="F505" s="27">
        <f>IF(F$2="",0,IF(($C505&lt;F$3)+($C505&gt;F$5),0,IF(1+($D$2&lt;&gt;"")*($C505&lt;=$D$6)+($E$2&lt;&gt;"")*($C505&lt;=$E$6)&gt;=3,'決まりの表'!$B$7,IF($C505&lt;=F$4,'決まりの表'!$B$5,'決まりの表'!$B$6))))</f>
        <v/>
      </c>
      <c r="G505" s="27">
        <f>IF(G$2="",0,IF(($C505&lt;G$3)+($C505&gt;G$5),0,IF(1+($D$2&lt;&gt;"")*($C505&lt;=$D$6)+($E$2&lt;&gt;"")*($C505&lt;=$E$6)+($F$2&lt;&gt;"")*($C505&lt;=$F$6)&gt;=3,'決まりの表'!$B$7,IF($C505&lt;=G$4,'決まりの表'!$B$5,'決まりの表'!$B$6))))</f>
        <v/>
      </c>
      <c r="H505" s="26">
        <f>SUM(D505:G505)</f>
        <v/>
      </c>
      <c r="I505" s="27">
        <f>IF(COUNTIFS('決まりの表'!$B$12:$B$17,MONTH(A505))&gt;0,H503+H504,0)</f>
        <v/>
      </c>
    </row>
    <row r="506">
      <c r="A506" s="23">
        <f>EOMONTH(A505,0)+1</f>
        <v/>
      </c>
      <c r="B506" s="12">
        <f>YEAR(A506)</f>
        <v/>
      </c>
      <c r="C506" s="12">
        <f>YEAR(A506)*12+MONTH(A506)</f>
        <v/>
      </c>
      <c r="D506" s="27">
        <f>IF(D$2="",0,IF(($C506&lt;D$3)+($C506&gt;D$5),0,IF($C506&lt;=D$4,'決まりの表'!$B$5,'決まりの表'!$B$6)))</f>
        <v/>
      </c>
      <c r="E506" s="27">
        <f>IF(E$2="",0,IF(($C506&lt;E$3)+($C506&gt;E$5),0,IF(1+($D$2&lt;&gt;"")*($C506&lt;=$D$6)&gt;=3,'決まりの表'!$B$7,IF($C506&lt;=E$4,'決まりの表'!$B$5,'決まりの表'!$B$6))))</f>
        <v/>
      </c>
      <c r="F506" s="27">
        <f>IF(F$2="",0,IF(($C506&lt;F$3)+($C506&gt;F$5),0,IF(1+($D$2&lt;&gt;"")*($C506&lt;=$D$6)+($E$2&lt;&gt;"")*($C506&lt;=$E$6)&gt;=3,'決まりの表'!$B$7,IF($C506&lt;=F$4,'決まりの表'!$B$5,'決まりの表'!$B$6))))</f>
        <v/>
      </c>
      <c r="G506" s="27">
        <f>IF(G$2="",0,IF(($C506&lt;G$3)+($C506&gt;G$5),0,IF(1+($D$2&lt;&gt;"")*($C506&lt;=$D$6)+($E$2&lt;&gt;"")*($C506&lt;=$E$6)+($F$2&lt;&gt;"")*($C506&lt;=$F$6)&gt;=3,'決まりの表'!$B$7,IF($C506&lt;=G$4,'決まりの表'!$B$5,'決まりの表'!$B$6))))</f>
        <v/>
      </c>
      <c r="H506" s="26">
        <f>SUM(D506:G506)</f>
        <v/>
      </c>
      <c r="I506" s="27">
        <f>IF(COUNTIFS('決まりの表'!$B$12:$B$17,MONTH(A506))&gt;0,H504+H505,0)</f>
        <v/>
      </c>
    </row>
    <row r="507">
      <c r="A507" s="23">
        <f>EOMONTH(A506,0)+1</f>
        <v/>
      </c>
      <c r="B507" s="12">
        <f>YEAR(A507)</f>
        <v/>
      </c>
      <c r="C507" s="12">
        <f>YEAR(A507)*12+MONTH(A507)</f>
        <v/>
      </c>
      <c r="D507" s="27">
        <f>IF(D$2="",0,IF(($C507&lt;D$3)+($C507&gt;D$5),0,IF($C507&lt;=D$4,'決まりの表'!$B$5,'決まりの表'!$B$6)))</f>
        <v/>
      </c>
      <c r="E507" s="27">
        <f>IF(E$2="",0,IF(($C507&lt;E$3)+($C507&gt;E$5),0,IF(1+($D$2&lt;&gt;"")*($C507&lt;=$D$6)&gt;=3,'決まりの表'!$B$7,IF($C507&lt;=E$4,'決まりの表'!$B$5,'決まりの表'!$B$6))))</f>
        <v/>
      </c>
      <c r="F507" s="27">
        <f>IF(F$2="",0,IF(($C507&lt;F$3)+($C507&gt;F$5),0,IF(1+($D$2&lt;&gt;"")*($C507&lt;=$D$6)+($E$2&lt;&gt;"")*($C507&lt;=$E$6)&gt;=3,'決まりの表'!$B$7,IF($C507&lt;=F$4,'決まりの表'!$B$5,'決まりの表'!$B$6))))</f>
        <v/>
      </c>
      <c r="G507" s="27">
        <f>IF(G$2="",0,IF(($C507&lt;G$3)+($C507&gt;G$5),0,IF(1+($D$2&lt;&gt;"")*($C507&lt;=$D$6)+($E$2&lt;&gt;"")*($C507&lt;=$E$6)+($F$2&lt;&gt;"")*($C507&lt;=$F$6)&gt;=3,'決まりの表'!$B$7,IF($C507&lt;=G$4,'決まりの表'!$B$5,'決まりの表'!$B$6))))</f>
        <v/>
      </c>
      <c r="H507" s="26">
        <f>SUM(D507:G507)</f>
        <v/>
      </c>
      <c r="I507" s="27">
        <f>IF(COUNTIFS('決まりの表'!$B$12:$B$17,MONTH(A507))&gt;0,H505+H506,0)</f>
        <v/>
      </c>
    </row>
    <row r="508">
      <c r="A508" s="23">
        <f>EOMONTH(A507,0)+1</f>
        <v/>
      </c>
      <c r="B508" s="12">
        <f>YEAR(A508)</f>
        <v/>
      </c>
      <c r="C508" s="12">
        <f>YEAR(A508)*12+MONTH(A508)</f>
        <v/>
      </c>
      <c r="D508" s="27">
        <f>IF(D$2="",0,IF(($C508&lt;D$3)+($C508&gt;D$5),0,IF($C508&lt;=D$4,'決まりの表'!$B$5,'決まりの表'!$B$6)))</f>
        <v/>
      </c>
      <c r="E508" s="27">
        <f>IF(E$2="",0,IF(($C508&lt;E$3)+($C508&gt;E$5),0,IF(1+($D$2&lt;&gt;"")*($C508&lt;=$D$6)&gt;=3,'決まりの表'!$B$7,IF($C508&lt;=E$4,'決まりの表'!$B$5,'決まりの表'!$B$6))))</f>
        <v/>
      </c>
      <c r="F508" s="27">
        <f>IF(F$2="",0,IF(($C508&lt;F$3)+($C508&gt;F$5),0,IF(1+($D$2&lt;&gt;"")*($C508&lt;=$D$6)+($E$2&lt;&gt;"")*($C508&lt;=$E$6)&gt;=3,'決まりの表'!$B$7,IF($C508&lt;=F$4,'決まりの表'!$B$5,'決まりの表'!$B$6))))</f>
        <v/>
      </c>
      <c r="G508" s="27">
        <f>IF(G$2="",0,IF(($C508&lt;G$3)+($C508&gt;G$5),0,IF(1+($D$2&lt;&gt;"")*($C508&lt;=$D$6)+($E$2&lt;&gt;"")*($C508&lt;=$E$6)+($F$2&lt;&gt;"")*($C508&lt;=$F$6)&gt;=3,'決まりの表'!$B$7,IF($C508&lt;=G$4,'決まりの表'!$B$5,'決まりの表'!$B$6))))</f>
        <v/>
      </c>
      <c r="H508" s="26">
        <f>SUM(D508:G508)</f>
        <v/>
      </c>
      <c r="I508" s="27">
        <f>IF(COUNTIFS('決まりの表'!$B$12:$B$17,MONTH(A508))&gt;0,H506+H507,0)</f>
        <v/>
      </c>
    </row>
    <row r="509">
      <c r="A509" s="23">
        <f>EOMONTH(A508,0)+1</f>
        <v/>
      </c>
      <c r="B509" s="12">
        <f>YEAR(A509)</f>
        <v/>
      </c>
      <c r="C509" s="12">
        <f>YEAR(A509)*12+MONTH(A509)</f>
        <v/>
      </c>
      <c r="D509" s="27">
        <f>IF(D$2="",0,IF(($C509&lt;D$3)+($C509&gt;D$5),0,IF($C509&lt;=D$4,'決まりの表'!$B$5,'決まりの表'!$B$6)))</f>
        <v/>
      </c>
      <c r="E509" s="27">
        <f>IF(E$2="",0,IF(($C509&lt;E$3)+($C509&gt;E$5),0,IF(1+($D$2&lt;&gt;"")*($C509&lt;=$D$6)&gt;=3,'決まりの表'!$B$7,IF($C509&lt;=E$4,'決まりの表'!$B$5,'決まりの表'!$B$6))))</f>
        <v/>
      </c>
      <c r="F509" s="27">
        <f>IF(F$2="",0,IF(($C509&lt;F$3)+($C509&gt;F$5),0,IF(1+($D$2&lt;&gt;"")*($C509&lt;=$D$6)+($E$2&lt;&gt;"")*($C509&lt;=$E$6)&gt;=3,'決まりの表'!$B$7,IF($C509&lt;=F$4,'決まりの表'!$B$5,'決まりの表'!$B$6))))</f>
        <v/>
      </c>
      <c r="G509" s="27">
        <f>IF(G$2="",0,IF(($C509&lt;G$3)+($C509&gt;G$5),0,IF(1+($D$2&lt;&gt;"")*($C509&lt;=$D$6)+($E$2&lt;&gt;"")*($C509&lt;=$E$6)+($F$2&lt;&gt;"")*($C509&lt;=$F$6)&gt;=3,'決まりの表'!$B$7,IF($C509&lt;=G$4,'決まりの表'!$B$5,'決まりの表'!$B$6))))</f>
        <v/>
      </c>
      <c r="H509" s="26">
        <f>SUM(D509:G509)</f>
        <v/>
      </c>
      <c r="I509" s="27">
        <f>IF(COUNTIFS('決まりの表'!$B$12:$B$17,MONTH(A509))&gt;0,H507+H508,0)</f>
        <v/>
      </c>
    </row>
    <row r="510">
      <c r="A510" s="23">
        <f>EOMONTH(A509,0)+1</f>
        <v/>
      </c>
      <c r="B510" s="12">
        <f>YEAR(A510)</f>
        <v/>
      </c>
      <c r="C510" s="12">
        <f>YEAR(A510)*12+MONTH(A510)</f>
        <v/>
      </c>
      <c r="D510" s="27">
        <f>IF(D$2="",0,IF(($C510&lt;D$3)+($C510&gt;D$5),0,IF($C510&lt;=D$4,'決まりの表'!$B$5,'決まりの表'!$B$6)))</f>
        <v/>
      </c>
      <c r="E510" s="27">
        <f>IF(E$2="",0,IF(($C510&lt;E$3)+($C510&gt;E$5),0,IF(1+($D$2&lt;&gt;"")*($C510&lt;=$D$6)&gt;=3,'決まりの表'!$B$7,IF($C510&lt;=E$4,'決まりの表'!$B$5,'決まりの表'!$B$6))))</f>
        <v/>
      </c>
      <c r="F510" s="27">
        <f>IF(F$2="",0,IF(($C510&lt;F$3)+($C510&gt;F$5),0,IF(1+($D$2&lt;&gt;"")*($C510&lt;=$D$6)+($E$2&lt;&gt;"")*($C510&lt;=$E$6)&gt;=3,'決まりの表'!$B$7,IF($C510&lt;=F$4,'決まりの表'!$B$5,'決まりの表'!$B$6))))</f>
        <v/>
      </c>
      <c r="G510" s="27">
        <f>IF(G$2="",0,IF(($C510&lt;G$3)+($C510&gt;G$5),0,IF(1+($D$2&lt;&gt;"")*($C510&lt;=$D$6)+($E$2&lt;&gt;"")*($C510&lt;=$E$6)+($F$2&lt;&gt;"")*($C510&lt;=$F$6)&gt;=3,'決まりの表'!$B$7,IF($C510&lt;=G$4,'決まりの表'!$B$5,'決まりの表'!$B$6))))</f>
        <v/>
      </c>
      <c r="H510" s="26">
        <f>SUM(D510:G510)</f>
        <v/>
      </c>
      <c r="I510" s="27">
        <f>IF(COUNTIFS('決まりの表'!$B$12:$B$17,MONTH(A510))&gt;0,H508+H509,0)</f>
        <v/>
      </c>
    </row>
    <row r="511">
      <c r="A511" s="23">
        <f>EOMONTH(A510,0)+1</f>
        <v/>
      </c>
      <c r="B511" s="12">
        <f>YEAR(A511)</f>
        <v/>
      </c>
      <c r="C511" s="12">
        <f>YEAR(A511)*12+MONTH(A511)</f>
        <v/>
      </c>
      <c r="D511" s="27">
        <f>IF(D$2="",0,IF(($C511&lt;D$3)+($C511&gt;D$5),0,IF($C511&lt;=D$4,'決まりの表'!$B$5,'決まりの表'!$B$6)))</f>
        <v/>
      </c>
      <c r="E511" s="27">
        <f>IF(E$2="",0,IF(($C511&lt;E$3)+($C511&gt;E$5),0,IF(1+($D$2&lt;&gt;"")*($C511&lt;=$D$6)&gt;=3,'決まりの表'!$B$7,IF($C511&lt;=E$4,'決まりの表'!$B$5,'決まりの表'!$B$6))))</f>
        <v/>
      </c>
      <c r="F511" s="27">
        <f>IF(F$2="",0,IF(($C511&lt;F$3)+($C511&gt;F$5),0,IF(1+($D$2&lt;&gt;"")*($C511&lt;=$D$6)+($E$2&lt;&gt;"")*($C511&lt;=$E$6)&gt;=3,'決まりの表'!$B$7,IF($C511&lt;=F$4,'決まりの表'!$B$5,'決まりの表'!$B$6))))</f>
        <v/>
      </c>
      <c r="G511" s="27">
        <f>IF(G$2="",0,IF(($C511&lt;G$3)+($C511&gt;G$5),0,IF(1+($D$2&lt;&gt;"")*($C511&lt;=$D$6)+($E$2&lt;&gt;"")*($C511&lt;=$E$6)+($F$2&lt;&gt;"")*($C511&lt;=$F$6)&gt;=3,'決まりの表'!$B$7,IF($C511&lt;=G$4,'決まりの表'!$B$5,'決まりの表'!$B$6))))</f>
        <v/>
      </c>
      <c r="H511" s="26">
        <f>SUM(D511:G511)</f>
        <v/>
      </c>
      <c r="I511" s="27">
        <f>IF(COUNTIFS('決まりの表'!$B$12:$B$17,MONTH(A511))&gt;0,H509+H510,0)</f>
        <v/>
      </c>
    </row>
    <row r="512">
      <c r="A512" s="23">
        <f>EOMONTH(A511,0)+1</f>
        <v/>
      </c>
      <c r="B512" s="12">
        <f>YEAR(A512)</f>
        <v/>
      </c>
      <c r="C512" s="12">
        <f>YEAR(A512)*12+MONTH(A512)</f>
        <v/>
      </c>
      <c r="D512" s="27">
        <f>IF(D$2="",0,IF(($C512&lt;D$3)+($C512&gt;D$5),0,IF($C512&lt;=D$4,'決まりの表'!$B$5,'決まりの表'!$B$6)))</f>
        <v/>
      </c>
      <c r="E512" s="27">
        <f>IF(E$2="",0,IF(($C512&lt;E$3)+($C512&gt;E$5),0,IF(1+($D$2&lt;&gt;"")*($C512&lt;=$D$6)&gt;=3,'決まりの表'!$B$7,IF($C512&lt;=E$4,'決まりの表'!$B$5,'決まりの表'!$B$6))))</f>
        <v/>
      </c>
      <c r="F512" s="27">
        <f>IF(F$2="",0,IF(($C512&lt;F$3)+($C512&gt;F$5),0,IF(1+($D$2&lt;&gt;"")*($C512&lt;=$D$6)+($E$2&lt;&gt;"")*($C512&lt;=$E$6)&gt;=3,'決まりの表'!$B$7,IF($C512&lt;=F$4,'決まりの表'!$B$5,'決まりの表'!$B$6))))</f>
        <v/>
      </c>
      <c r="G512" s="27">
        <f>IF(G$2="",0,IF(($C512&lt;G$3)+($C512&gt;G$5),0,IF(1+($D$2&lt;&gt;"")*($C512&lt;=$D$6)+($E$2&lt;&gt;"")*($C512&lt;=$E$6)+($F$2&lt;&gt;"")*($C512&lt;=$F$6)&gt;=3,'決まりの表'!$B$7,IF($C512&lt;=G$4,'決まりの表'!$B$5,'決まりの表'!$B$6))))</f>
        <v/>
      </c>
      <c r="H512" s="26">
        <f>SUM(D512:G512)</f>
        <v/>
      </c>
      <c r="I512" s="27">
        <f>IF(COUNTIFS('決まりの表'!$B$12:$B$17,MONTH(A512))&gt;0,H510+H511,0)</f>
        <v/>
      </c>
    </row>
    <row r="513">
      <c r="A513" s="23">
        <f>EOMONTH(A512,0)+1</f>
        <v/>
      </c>
      <c r="B513" s="12">
        <f>YEAR(A513)</f>
        <v/>
      </c>
      <c r="C513" s="12">
        <f>YEAR(A513)*12+MONTH(A513)</f>
        <v/>
      </c>
      <c r="D513" s="27">
        <f>IF(D$2="",0,IF(($C513&lt;D$3)+($C513&gt;D$5),0,IF($C513&lt;=D$4,'決まりの表'!$B$5,'決まりの表'!$B$6)))</f>
        <v/>
      </c>
      <c r="E513" s="27">
        <f>IF(E$2="",0,IF(($C513&lt;E$3)+($C513&gt;E$5),0,IF(1+($D$2&lt;&gt;"")*($C513&lt;=$D$6)&gt;=3,'決まりの表'!$B$7,IF($C513&lt;=E$4,'決まりの表'!$B$5,'決まりの表'!$B$6))))</f>
        <v/>
      </c>
      <c r="F513" s="27">
        <f>IF(F$2="",0,IF(($C513&lt;F$3)+($C513&gt;F$5),0,IF(1+($D$2&lt;&gt;"")*($C513&lt;=$D$6)+($E$2&lt;&gt;"")*($C513&lt;=$E$6)&gt;=3,'決まりの表'!$B$7,IF($C513&lt;=F$4,'決まりの表'!$B$5,'決まりの表'!$B$6))))</f>
        <v/>
      </c>
      <c r="G513" s="27">
        <f>IF(G$2="",0,IF(($C513&lt;G$3)+($C513&gt;G$5),0,IF(1+($D$2&lt;&gt;"")*($C513&lt;=$D$6)+($E$2&lt;&gt;"")*($C513&lt;=$E$6)+($F$2&lt;&gt;"")*($C513&lt;=$F$6)&gt;=3,'決まりの表'!$B$7,IF($C513&lt;=G$4,'決まりの表'!$B$5,'決まりの表'!$B$6))))</f>
        <v/>
      </c>
      <c r="H513" s="26">
        <f>SUM(D513:G513)</f>
        <v/>
      </c>
      <c r="I513" s="27">
        <f>IF(COUNTIFS('決まりの表'!$B$12:$B$17,MONTH(A513))&gt;0,H511+H512,0)</f>
        <v/>
      </c>
    </row>
    <row r="514">
      <c r="A514" s="23">
        <f>EOMONTH(A513,0)+1</f>
        <v/>
      </c>
      <c r="B514" s="12">
        <f>YEAR(A514)</f>
        <v/>
      </c>
      <c r="C514" s="12">
        <f>YEAR(A514)*12+MONTH(A514)</f>
        <v/>
      </c>
      <c r="D514" s="27">
        <f>IF(D$2="",0,IF(($C514&lt;D$3)+($C514&gt;D$5),0,IF($C514&lt;=D$4,'決まりの表'!$B$5,'決まりの表'!$B$6)))</f>
        <v/>
      </c>
      <c r="E514" s="27">
        <f>IF(E$2="",0,IF(($C514&lt;E$3)+($C514&gt;E$5),0,IF(1+($D$2&lt;&gt;"")*($C514&lt;=$D$6)&gt;=3,'決まりの表'!$B$7,IF($C514&lt;=E$4,'決まりの表'!$B$5,'決まりの表'!$B$6))))</f>
        <v/>
      </c>
      <c r="F514" s="27">
        <f>IF(F$2="",0,IF(($C514&lt;F$3)+($C514&gt;F$5),0,IF(1+($D$2&lt;&gt;"")*($C514&lt;=$D$6)+($E$2&lt;&gt;"")*($C514&lt;=$E$6)&gt;=3,'決まりの表'!$B$7,IF($C514&lt;=F$4,'決まりの表'!$B$5,'決まりの表'!$B$6))))</f>
        <v/>
      </c>
      <c r="G514" s="27">
        <f>IF(G$2="",0,IF(($C514&lt;G$3)+($C514&gt;G$5),0,IF(1+($D$2&lt;&gt;"")*($C514&lt;=$D$6)+($E$2&lt;&gt;"")*($C514&lt;=$E$6)+($F$2&lt;&gt;"")*($C514&lt;=$F$6)&gt;=3,'決まりの表'!$B$7,IF($C514&lt;=G$4,'決まりの表'!$B$5,'決まりの表'!$B$6))))</f>
        <v/>
      </c>
      <c r="H514" s="26">
        <f>SUM(D514:G514)</f>
        <v/>
      </c>
      <c r="I514" s="27">
        <f>IF(COUNTIFS('決まりの表'!$B$12:$B$17,MONTH(A514))&gt;0,H512+H513,0)</f>
        <v/>
      </c>
    </row>
    <row r="515">
      <c r="A515" s="23">
        <f>EOMONTH(A514,0)+1</f>
        <v/>
      </c>
      <c r="B515" s="12">
        <f>YEAR(A515)</f>
        <v/>
      </c>
      <c r="C515" s="12">
        <f>YEAR(A515)*12+MONTH(A515)</f>
        <v/>
      </c>
      <c r="D515" s="27">
        <f>IF(D$2="",0,IF(($C515&lt;D$3)+($C515&gt;D$5),0,IF($C515&lt;=D$4,'決まりの表'!$B$5,'決まりの表'!$B$6)))</f>
        <v/>
      </c>
      <c r="E515" s="27">
        <f>IF(E$2="",0,IF(($C515&lt;E$3)+($C515&gt;E$5),0,IF(1+($D$2&lt;&gt;"")*($C515&lt;=$D$6)&gt;=3,'決まりの表'!$B$7,IF($C515&lt;=E$4,'決まりの表'!$B$5,'決まりの表'!$B$6))))</f>
        <v/>
      </c>
      <c r="F515" s="27">
        <f>IF(F$2="",0,IF(($C515&lt;F$3)+($C515&gt;F$5),0,IF(1+($D$2&lt;&gt;"")*($C515&lt;=$D$6)+($E$2&lt;&gt;"")*($C515&lt;=$E$6)&gt;=3,'決まりの表'!$B$7,IF($C515&lt;=F$4,'決まりの表'!$B$5,'決まりの表'!$B$6))))</f>
        <v/>
      </c>
      <c r="G515" s="27">
        <f>IF(G$2="",0,IF(($C515&lt;G$3)+($C515&gt;G$5),0,IF(1+($D$2&lt;&gt;"")*($C515&lt;=$D$6)+($E$2&lt;&gt;"")*($C515&lt;=$E$6)+($F$2&lt;&gt;"")*($C515&lt;=$F$6)&gt;=3,'決まりの表'!$B$7,IF($C515&lt;=G$4,'決まりの表'!$B$5,'決まりの表'!$B$6))))</f>
        <v/>
      </c>
      <c r="H515" s="26">
        <f>SUM(D515:G515)</f>
        <v/>
      </c>
      <c r="I515" s="27">
        <f>IF(COUNTIFS('決まりの表'!$B$12:$B$17,MONTH(A515))&gt;0,H513+H514,0)</f>
        <v/>
      </c>
    </row>
    <row r="516">
      <c r="A516" s="23">
        <f>EOMONTH(A515,0)+1</f>
        <v/>
      </c>
      <c r="B516" s="12">
        <f>YEAR(A516)</f>
        <v/>
      </c>
      <c r="C516" s="12">
        <f>YEAR(A516)*12+MONTH(A516)</f>
        <v/>
      </c>
      <c r="D516" s="27">
        <f>IF(D$2="",0,IF(($C516&lt;D$3)+($C516&gt;D$5),0,IF($C516&lt;=D$4,'決まりの表'!$B$5,'決まりの表'!$B$6)))</f>
        <v/>
      </c>
      <c r="E516" s="27">
        <f>IF(E$2="",0,IF(($C516&lt;E$3)+($C516&gt;E$5),0,IF(1+($D$2&lt;&gt;"")*($C516&lt;=$D$6)&gt;=3,'決まりの表'!$B$7,IF($C516&lt;=E$4,'決まりの表'!$B$5,'決まりの表'!$B$6))))</f>
        <v/>
      </c>
      <c r="F516" s="27">
        <f>IF(F$2="",0,IF(($C516&lt;F$3)+($C516&gt;F$5),0,IF(1+($D$2&lt;&gt;"")*($C516&lt;=$D$6)+($E$2&lt;&gt;"")*($C516&lt;=$E$6)&gt;=3,'決まりの表'!$B$7,IF($C516&lt;=F$4,'決まりの表'!$B$5,'決まりの表'!$B$6))))</f>
        <v/>
      </c>
      <c r="G516" s="27">
        <f>IF(G$2="",0,IF(($C516&lt;G$3)+($C516&gt;G$5),0,IF(1+($D$2&lt;&gt;"")*($C516&lt;=$D$6)+($E$2&lt;&gt;"")*($C516&lt;=$E$6)+($F$2&lt;&gt;"")*($C516&lt;=$F$6)&gt;=3,'決まりの表'!$B$7,IF($C516&lt;=G$4,'決まりの表'!$B$5,'決まりの表'!$B$6))))</f>
        <v/>
      </c>
      <c r="H516" s="26">
        <f>SUM(D516:G516)</f>
        <v/>
      </c>
      <c r="I516" s="27">
        <f>IF(COUNTIFS('決まりの表'!$B$12:$B$17,MONTH(A516))&gt;0,H514+H515,0)</f>
        <v/>
      </c>
    </row>
    <row r="517">
      <c r="A517" s="23">
        <f>EOMONTH(A516,0)+1</f>
        <v/>
      </c>
      <c r="B517" s="12">
        <f>YEAR(A517)</f>
        <v/>
      </c>
      <c r="C517" s="12">
        <f>YEAR(A517)*12+MONTH(A517)</f>
        <v/>
      </c>
      <c r="D517" s="27">
        <f>IF(D$2="",0,IF(($C517&lt;D$3)+($C517&gt;D$5),0,IF($C517&lt;=D$4,'決まりの表'!$B$5,'決まりの表'!$B$6)))</f>
        <v/>
      </c>
      <c r="E517" s="27">
        <f>IF(E$2="",0,IF(($C517&lt;E$3)+($C517&gt;E$5),0,IF(1+($D$2&lt;&gt;"")*($C517&lt;=$D$6)&gt;=3,'決まりの表'!$B$7,IF($C517&lt;=E$4,'決まりの表'!$B$5,'決まりの表'!$B$6))))</f>
        <v/>
      </c>
      <c r="F517" s="27">
        <f>IF(F$2="",0,IF(($C517&lt;F$3)+($C517&gt;F$5),0,IF(1+($D$2&lt;&gt;"")*($C517&lt;=$D$6)+($E$2&lt;&gt;"")*($C517&lt;=$E$6)&gt;=3,'決まりの表'!$B$7,IF($C517&lt;=F$4,'決まりの表'!$B$5,'決まりの表'!$B$6))))</f>
        <v/>
      </c>
      <c r="G517" s="27">
        <f>IF(G$2="",0,IF(($C517&lt;G$3)+($C517&gt;G$5),0,IF(1+($D$2&lt;&gt;"")*($C517&lt;=$D$6)+($E$2&lt;&gt;"")*($C517&lt;=$E$6)+($F$2&lt;&gt;"")*($C517&lt;=$F$6)&gt;=3,'決まりの表'!$B$7,IF($C517&lt;=G$4,'決まりの表'!$B$5,'決まりの表'!$B$6))))</f>
        <v/>
      </c>
      <c r="H517" s="26">
        <f>SUM(D517:G517)</f>
        <v/>
      </c>
      <c r="I517" s="27">
        <f>IF(COUNTIFS('決まりの表'!$B$12:$B$17,MONTH(A517))&gt;0,H515+H516,0)</f>
        <v/>
      </c>
    </row>
    <row r="518">
      <c r="A518" s="23">
        <f>EOMONTH(A517,0)+1</f>
        <v/>
      </c>
      <c r="B518" s="12">
        <f>YEAR(A518)</f>
        <v/>
      </c>
      <c r="C518" s="12">
        <f>YEAR(A518)*12+MONTH(A518)</f>
        <v/>
      </c>
      <c r="D518" s="27">
        <f>IF(D$2="",0,IF(($C518&lt;D$3)+($C518&gt;D$5),0,IF($C518&lt;=D$4,'決まりの表'!$B$5,'決まりの表'!$B$6)))</f>
        <v/>
      </c>
      <c r="E518" s="27">
        <f>IF(E$2="",0,IF(($C518&lt;E$3)+($C518&gt;E$5),0,IF(1+($D$2&lt;&gt;"")*($C518&lt;=$D$6)&gt;=3,'決まりの表'!$B$7,IF($C518&lt;=E$4,'決まりの表'!$B$5,'決まりの表'!$B$6))))</f>
        <v/>
      </c>
      <c r="F518" s="27">
        <f>IF(F$2="",0,IF(($C518&lt;F$3)+($C518&gt;F$5),0,IF(1+($D$2&lt;&gt;"")*($C518&lt;=$D$6)+($E$2&lt;&gt;"")*($C518&lt;=$E$6)&gt;=3,'決まりの表'!$B$7,IF($C518&lt;=F$4,'決まりの表'!$B$5,'決まりの表'!$B$6))))</f>
        <v/>
      </c>
      <c r="G518" s="27">
        <f>IF(G$2="",0,IF(($C518&lt;G$3)+($C518&gt;G$5),0,IF(1+($D$2&lt;&gt;"")*($C518&lt;=$D$6)+($E$2&lt;&gt;"")*($C518&lt;=$E$6)+($F$2&lt;&gt;"")*($C518&lt;=$F$6)&gt;=3,'決まりの表'!$B$7,IF($C518&lt;=G$4,'決まりの表'!$B$5,'決まりの表'!$B$6))))</f>
        <v/>
      </c>
      <c r="H518" s="26">
        <f>SUM(D518:G518)</f>
        <v/>
      </c>
      <c r="I518" s="27">
        <f>IF(COUNTIFS('決まりの表'!$B$12:$B$17,MONTH(A518))&gt;0,H516+H517,0)</f>
        <v/>
      </c>
    </row>
    <row r="519">
      <c r="A519" s="23">
        <f>EOMONTH(A518,0)+1</f>
        <v/>
      </c>
      <c r="B519" s="12">
        <f>YEAR(A519)</f>
        <v/>
      </c>
      <c r="C519" s="12">
        <f>YEAR(A519)*12+MONTH(A519)</f>
        <v/>
      </c>
      <c r="D519" s="27">
        <f>IF(D$2="",0,IF(($C519&lt;D$3)+($C519&gt;D$5),0,IF($C519&lt;=D$4,'決まりの表'!$B$5,'決まりの表'!$B$6)))</f>
        <v/>
      </c>
      <c r="E519" s="27">
        <f>IF(E$2="",0,IF(($C519&lt;E$3)+($C519&gt;E$5),0,IF(1+($D$2&lt;&gt;"")*($C519&lt;=$D$6)&gt;=3,'決まりの表'!$B$7,IF($C519&lt;=E$4,'決まりの表'!$B$5,'決まりの表'!$B$6))))</f>
        <v/>
      </c>
      <c r="F519" s="27">
        <f>IF(F$2="",0,IF(($C519&lt;F$3)+($C519&gt;F$5),0,IF(1+($D$2&lt;&gt;"")*($C519&lt;=$D$6)+($E$2&lt;&gt;"")*($C519&lt;=$E$6)&gt;=3,'決まりの表'!$B$7,IF($C519&lt;=F$4,'決まりの表'!$B$5,'決まりの表'!$B$6))))</f>
        <v/>
      </c>
      <c r="G519" s="27">
        <f>IF(G$2="",0,IF(($C519&lt;G$3)+($C519&gt;G$5),0,IF(1+($D$2&lt;&gt;"")*($C519&lt;=$D$6)+($E$2&lt;&gt;"")*($C519&lt;=$E$6)+($F$2&lt;&gt;"")*($C519&lt;=$F$6)&gt;=3,'決まりの表'!$B$7,IF($C519&lt;=G$4,'決まりの表'!$B$5,'決まりの表'!$B$6))))</f>
        <v/>
      </c>
      <c r="H519" s="26">
        <f>SUM(D519:G519)</f>
        <v/>
      </c>
      <c r="I519" s="27">
        <f>IF(COUNTIFS('決まりの表'!$B$12:$B$17,MONTH(A519))&gt;0,H517+H518,0)</f>
        <v/>
      </c>
    </row>
    <row r="520">
      <c r="A520" s="23">
        <f>EOMONTH(A519,0)+1</f>
        <v/>
      </c>
      <c r="B520" s="12">
        <f>YEAR(A520)</f>
        <v/>
      </c>
      <c r="C520" s="12">
        <f>YEAR(A520)*12+MONTH(A520)</f>
        <v/>
      </c>
      <c r="D520" s="27">
        <f>IF(D$2="",0,IF(($C520&lt;D$3)+($C520&gt;D$5),0,IF($C520&lt;=D$4,'決まりの表'!$B$5,'決まりの表'!$B$6)))</f>
        <v/>
      </c>
      <c r="E520" s="27">
        <f>IF(E$2="",0,IF(($C520&lt;E$3)+($C520&gt;E$5),0,IF(1+($D$2&lt;&gt;"")*($C520&lt;=$D$6)&gt;=3,'決まりの表'!$B$7,IF($C520&lt;=E$4,'決まりの表'!$B$5,'決まりの表'!$B$6))))</f>
        <v/>
      </c>
      <c r="F520" s="27">
        <f>IF(F$2="",0,IF(($C520&lt;F$3)+($C520&gt;F$5),0,IF(1+($D$2&lt;&gt;"")*($C520&lt;=$D$6)+($E$2&lt;&gt;"")*($C520&lt;=$E$6)&gt;=3,'決まりの表'!$B$7,IF($C520&lt;=F$4,'決まりの表'!$B$5,'決まりの表'!$B$6))))</f>
        <v/>
      </c>
      <c r="G520" s="27">
        <f>IF(G$2="",0,IF(($C520&lt;G$3)+($C520&gt;G$5),0,IF(1+($D$2&lt;&gt;"")*($C520&lt;=$D$6)+($E$2&lt;&gt;"")*($C520&lt;=$E$6)+($F$2&lt;&gt;"")*($C520&lt;=$F$6)&gt;=3,'決まりの表'!$B$7,IF($C520&lt;=G$4,'決まりの表'!$B$5,'決まりの表'!$B$6))))</f>
        <v/>
      </c>
      <c r="H520" s="26">
        <f>SUM(D520:G520)</f>
        <v/>
      </c>
      <c r="I520" s="27">
        <f>IF(COUNTIFS('決まりの表'!$B$12:$B$17,MONTH(A520))&gt;0,H518+H519,0)</f>
        <v/>
      </c>
    </row>
    <row r="521">
      <c r="A521" s="23">
        <f>EOMONTH(A520,0)+1</f>
        <v/>
      </c>
      <c r="B521" s="12">
        <f>YEAR(A521)</f>
        <v/>
      </c>
      <c r="C521" s="12">
        <f>YEAR(A521)*12+MONTH(A521)</f>
        <v/>
      </c>
      <c r="D521" s="27">
        <f>IF(D$2="",0,IF(($C521&lt;D$3)+($C521&gt;D$5),0,IF($C521&lt;=D$4,'決まりの表'!$B$5,'決まりの表'!$B$6)))</f>
        <v/>
      </c>
      <c r="E521" s="27">
        <f>IF(E$2="",0,IF(($C521&lt;E$3)+($C521&gt;E$5),0,IF(1+($D$2&lt;&gt;"")*($C521&lt;=$D$6)&gt;=3,'決まりの表'!$B$7,IF($C521&lt;=E$4,'決まりの表'!$B$5,'決まりの表'!$B$6))))</f>
        <v/>
      </c>
      <c r="F521" s="27">
        <f>IF(F$2="",0,IF(($C521&lt;F$3)+($C521&gt;F$5),0,IF(1+($D$2&lt;&gt;"")*($C521&lt;=$D$6)+($E$2&lt;&gt;"")*($C521&lt;=$E$6)&gt;=3,'決まりの表'!$B$7,IF($C521&lt;=F$4,'決まりの表'!$B$5,'決まりの表'!$B$6))))</f>
        <v/>
      </c>
      <c r="G521" s="27">
        <f>IF(G$2="",0,IF(($C521&lt;G$3)+($C521&gt;G$5),0,IF(1+($D$2&lt;&gt;"")*($C521&lt;=$D$6)+($E$2&lt;&gt;"")*($C521&lt;=$E$6)+($F$2&lt;&gt;"")*($C521&lt;=$F$6)&gt;=3,'決まりの表'!$B$7,IF($C521&lt;=G$4,'決まりの表'!$B$5,'決まりの表'!$B$6))))</f>
        <v/>
      </c>
      <c r="H521" s="26">
        <f>SUM(D521:G521)</f>
        <v/>
      </c>
      <c r="I521" s="27">
        <f>IF(COUNTIFS('決まりの表'!$B$12:$B$17,MONTH(A521))&gt;0,H519+H520,0)</f>
        <v/>
      </c>
    </row>
    <row r="522">
      <c r="A522" s="23">
        <f>EOMONTH(A521,0)+1</f>
        <v/>
      </c>
      <c r="B522" s="12">
        <f>YEAR(A522)</f>
        <v/>
      </c>
      <c r="C522" s="12">
        <f>YEAR(A522)*12+MONTH(A522)</f>
        <v/>
      </c>
      <c r="D522" s="27">
        <f>IF(D$2="",0,IF(($C522&lt;D$3)+($C522&gt;D$5),0,IF($C522&lt;=D$4,'決まりの表'!$B$5,'決まりの表'!$B$6)))</f>
        <v/>
      </c>
      <c r="E522" s="27">
        <f>IF(E$2="",0,IF(($C522&lt;E$3)+($C522&gt;E$5),0,IF(1+($D$2&lt;&gt;"")*($C522&lt;=$D$6)&gt;=3,'決まりの表'!$B$7,IF($C522&lt;=E$4,'決まりの表'!$B$5,'決まりの表'!$B$6))))</f>
        <v/>
      </c>
      <c r="F522" s="27">
        <f>IF(F$2="",0,IF(($C522&lt;F$3)+($C522&gt;F$5),0,IF(1+($D$2&lt;&gt;"")*($C522&lt;=$D$6)+($E$2&lt;&gt;"")*($C522&lt;=$E$6)&gt;=3,'決まりの表'!$B$7,IF($C522&lt;=F$4,'決まりの表'!$B$5,'決まりの表'!$B$6))))</f>
        <v/>
      </c>
      <c r="G522" s="27">
        <f>IF(G$2="",0,IF(($C522&lt;G$3)+($C522&gt;G$5),0,IF(1+($D$2&lt;&gt;"")*($C522&lt;=$D$6)+($E$2&lt;&gt;"")*($C522&lt;=$E$6)+($F$2&lt;&gt;"")*($C522&lt;=$F$6)&gt;=3,'決まりの表'!$B$7,IF($C522&lt;=G$4,'決まりの表'!$B$5,'決まりの表'!$B$6))))</f>
        <v/>
      </c>
      <c r="H522" s="26">
        <f>SUM(D522:G522)</f>
        <v/>
      </c>
      <c r="I522" s="27">
        <f>IF(COUNTIFS('決まりの表'!$B$12:$B$17,MONTH(A522))&gt;0,H520+H521,0)</f>
        <v/>
      </c>
    </row>
    <row r="523">
      <c r="A523" s="23">
        <f>EOMONTH(A522,0)+1</f>
        <v/>
      </c>
      <c r="B523" s="12">
        <f>YEAR(A523)</f>
        <v/>
      </c>
      <c r="C523" s="12">
        <f>YEAR(A523)*12+MONTH(A523)</f>
        <v/>
      </c>
      <c r="D523" s="27">
        <f>IF(D$2="",0,IF(($C523&lt;D$3)+($C523&gt;D$5),0,IF($C523&lt;=D$4,'決まりの表'!$B$5,'決まりの表'!$B$6)))</f>
        <v/>
      </c>
      <c r="E523" s="27">
        <f>IF(E$2="",0,IF(($C523&lt;E$3)+($C523&gt;E$5),0,IF(1+($D$2&lt;&gt;"")*($C523&lt;=$D$6)&gt;=3,'決まりの表'!$B$7,IF($C523&lt;=E$4,'決まりの表'!$B$5,'決まりの表'!$B$6))))</f>
        <v/>
      </c>
      <c r="F523" s="27">
        <f>IF(F$2="",0,IF(($C523&lt;F$3)+($C523&gt;F$5),0,IF(1+($D$2&lt;&gt;"")*($C523&lt;=$D$6)+($E$2&lt;&gt;"")*($C523&lt;=$E$6)&gt;=3,'決まりの表'!$B$7,IF($C523&lt;=F$4,'決まりの表'!$B$5,'決まりの表'!$B$6))))</f>
        <v/>
      </c>
      <c r="G523" s="27">
        <f>IF(G$2="",0,IF(($C523&lt;G$3)+($C523&gt;G$5),0,IF(1+($D$2&lt;&gt;"")*($C523&lt;=$D$6)+($E$2&lt;&gt;"")*($C523&lt;=$E$6)+($F$2&lt;&gt;"")*($C523&lt;=$F$6)&gt;=3,'決まりの表'!$B$7,IF($C523&lt;=G$4,'決まりの表'!$B$5,'決まりの表'!$B$6))))</f>
        <v/>
      </c>
      <c r="H523" s="26">
        <f>SUM(D523:G523)</f>
        <v/>
      </c>
      <c r="I523" s="27">
        <f>IF(COUNTIFS('決まりの表'!$B$12:$B$17,MONTH(A523))&gt;0,H521+H522,0)</f>
        <v/>
      </c>
    </row>
    <row r="524">
      <c r="A524" s="23">
        <f>EOMONTH(A523,0)+1</f>
        <v/>
      </c>
      <c r="B524" s="12">
        <f>YEAR(A524)</f>
        <v/>
      </c>
      <c r="C524" s="12">
        <f>YEAR(A524)*12+MONTH(A524)</f>
        <v/>
      </c>
      <c r="D524" s="27">
        <f>IF(D$2="",0,IF(($C524&lt;D$3)+($C524&gt;D$5),0,IF($C524&lt;=D$4,'決まりの表'!$B$5,'決まりの表'!$B$6)))</f>
        <v/>
      </c>
      <c r="E524" s="27">
        <f>IF(E$2="",0,IF(($C524&lt;E$3)+($C524&gt;E$5),0,IF(1+($D$2&lt;&gt;"")*($C524&lt;=$D$6)&gt;=3,'決まりの表'!$B$7,IF($C524&lt;=E$4,'決まりの表'!$B$5,'決まりの表'!$B$6))))</f>
        <v/>
      </c>
      <c r="F524" s="27">
        <f>IF(F$2="",0,IF(($C524&lt;F$3)+($C524&gt;F$5),0,IF(1+($D$2&lt;&gt;"")*($C524&lt;=$D$6)+($E$2&lt;&gt;"")*($C524&lt;=$E$6)&gt;=3,'決まりの表'!$B$7,IF($C524&lt;=F$4,'決まりの表'!$B$5,'決まりの表'!$B$6))))</f>
        <v/>
      </c>
      <c r="G524" s="27">
        <f>IF(G$2="",0,IF(($C524&lt;G$3)+($C524&gt;G$5),0,IF(1+($D$2&lt;&gt;"")*($C524&lt;=$D$6)+($E$2&lt;&gt;"")*($C524&lt;=$E$6)+($F$2&lt;&gt;"")*($C524&lt;=$F$6)&gt;=3,'決まりの表'!$B$7,IF($C524&lt;=G$4,'決まりの表'!$B$5,'決まりの表'!$B$6))))</f>
        <v/>
      </c>
      <c r="H524" s="26">
        <f>SUM(D524:G524)</f>
        <v/>
      </c>
      <c r="I524" s="27">
        <f>IF(COUNTIFS('決まりの表'!$B$12:$B$17,MONTH(A524))&gt;0,H522+H523,0)</f>
        <v/>
      </c>
    </row>
    <row r="525">
      <c r="A525" s="23">
        <f>EOMONTH(A524,0)+1</f>
        <v/>
      </c>
      <c r="B525" s="12">
        <f>YEAR(A525)</f>
        <v/>
      </c>
      <c r="C525" s="12">
        <f>YEAR(A525)*12+MONTH(A525)</f>
        <v/>
      </c>
      <c r="D525" s="27">
        <f>IF(D$2="",0,IF(($C525&lt;D$3)+($C525&gt;D$5),0,IF($C525&lt;=D$4,'決まりの表'!$B$5,'決まりの表'!$B$6)))</f>
        <v/>
      </c>
      <c r="E525" s="27">
        <f>IF(E$2="",0,IF(($C525&lt;E$3)+($C525&gt;E$5),0,IF(1+($D$2&lt;&gt;"")*($C525&lt;=$D$6)&gt;=3,'決まりの表'!$B$7,IF($C525&lt;=E$4,'決まりの表'!$B$5,'決まりの表'!$B$6))))</f>
        <v/>
      </c>
      <c r="F525" s="27">
        <f>IF(F$2="",0,IF(($C525&lt;F$3)+($C525&gt;F$5),0,IF(1+($D$2&lt;&gt;"")*($C525&lt;=$D$6)+($E$2&lt;&gt;"")*($C525&lt;=$E$6)&gt;=3,'決まりの表'!$B$7,IF($C525&lt;=F$4,'決まりの表'!$B$5,'決まりの表'!$B$6))))</f>
        <v/>
      </c>
      <c r="G525" s="27">
        <f>IF(G$2="",0,IF(($C525&lt;G$3)+($C525&gt;G$5),0,IF(1+($D$2&lt;&gt;"")*($C525&lt;=$D$6)+($E$2&lt;&gt;"")*($C525&lt;=$E$6)+($F$2&lt;&gt;"")*($C525&lt;=$F$6)&gt;=3,'決まりの表'!$B$7,IF($C525&lt;=G$4,'決まりの表'!$B$5,'決まりの表'!$B$6))))</f>
        <v/>
      </c>
      <c r="H525" s="26">
        <f>SUM(D525:G525)</f>
        <v/>
      </c>
      <c r="I525" s="27">
        <f>IF(COUNTIFS('決まりの表'!$B$12:$B$17,MONTH(A525))&gt;0,H523+H524,0)</f>
        <v/>
      </c>
    </row>
    <row r="526">
      <c r="A526" s="23">
        <f>EOMONTH(A525,0)+1</f>
        <v/>
      </c>
      <c r="B526" s="12">
        <f>YEAR(A526)</f>
        <v/>
      </c>
      <c r="C526" s="12">
        <f>YEAR(A526)*12+MONTH(A526)</f>
        <v/>
      </c>
      <c r="D526" s="27">
        <f>IF(D$2="",0,IF(($C526&lt;D$3)+($C526&gt;D$5),0,IF($C526&lt;=D$4,'決まりの表'!$B$5,'決まりの表'!$B$6)))</f>
        <v/>
      </c>
      <c r="E526" s="27">
        <f>IF(E$2="",0,IF(($C526&lt;E$3)+($C526&gt;E$5),0,IF(1+($D$2&lt;&gt;"")*($C526&lt;=$D$6)&gt;=3,'決まりの表'!$B$7,IF($C526&lt;=E$4,'決まりの表'!$B$5,'決まりの表'!$B$6))))</f>
        <v/>
      </c>
      <c r="F526" s="27">
        <f>IF(F$2="",0,IF(($C526&lt;F$3)+($C526&gt;F$5),0,IF(1+($D$2&lt;&gt;"")*($C526&lt;=$D$6)+($E$2&lt;&gt;"")*($C526&lt;=$E$6)&gt;=3,'決まりの表'!$B$7,IF($C526&lt;=F$4,'決まりの表'!$B$5,'決まりの表'!$B$6))))</f>
        <v/>
      </c>
      <c r="G526" s="27">
        <f>IF(G$2="",0,IF(($C526&lt;G$3)+($C526&gt;G$5),0,IF(1+($D$2&lt;&gt;"")*($C526&lt;=$D$6)+($E$2&lt;&gt;"")*($C526&lt;=$E$6)+($F$2&lt;&gt;"")*($C526&lt;=$F$6)&gt;=3,'決まりの表'!$B$7,IF($C526&lt;=G$4,'決まりの表'!$B$5,'決まりの表'!$B$6))))</f>
        <v/>
      </c>
      <c r="H526" s="26">
        <f>SUM(D526:G526)</f>
        <v/>
      </c>
      <c r="I526" s="27">
        <f>IF(COUNTIFS('決まりの表'!$B$12:$B$17,MONTH(A526))&gt;0,H524+H525,0)</f>
        <v/>
      </c>
    </row>
    <row r="527">
      <c r="A527" s="23">
        <f>EOMONTH(A526,0)+1</f>
        <v/>
      </c>
      <c r="B527" s="12">
        <f>YEAR(A527)</f>
        <v/>
      </c>
      <c r="C527" s="12">
        <f>YEAR(A527)*12+MONTH(A527)</f>
        <v/>
      </c>
      <c r="D527" s="27">
        <f>IF(D$2="",0,IF(($C527&lt;D$3)+($C527&gt;D$5),0,IF($C527&lt;=D$4,'決まりの表'!$B$5,'決まりの表'!$B$6)))</f>
        <v/>
      </c>
      <c r="E527" s="27">
        <f>IF(E$2="",0,IF(($C527&lt;E$3)+($C527&gt;E$5),0,IF(1+($D$2&lt;&gt;"")*($C527&lt;=$D$6)&gt;=3,'決まりの表'!$B$7,IF($C527&lt;=E$4,'決まりの表'!$B$5,'決まりの表'!$B$6))))</f>
        <v/>
      </c>
      <c r="F527" s="27">
        <f>IF(F$2="",0,IF(($C527&lt;F$3)+($C527&gt;F$5),0,IF(1+($D$2&lt;&gt;"")*($C527&lt;=$D$6)+($E$2&lt;&gt;"")*($C527&lt;=$E$6)&gt;=3,'決まりの表'!$B$7,IF($C527&lt;=F$4,'決まりの表'!$B$5,'決まりの表'!$B$6))))</f>
        <v/>
      </c>
      <c r="G527" s="27">
        <f>IF(G$2="",0,IF(($C527&lt;G$3)+($C527&gt;G$5),0,IF(1+($D$2&lt;&gt;"")*($C527&lt;=$D$6)+($E$2&lt;&gt;"")*($C527&lt;=$E$6)+($F$2&lt;&gt;"")*($C527&lt;=$F$6)&gt;=3,'決まりの表'!$B$7,IF($C527&lt;=G$4,'決まりの表'!$B$5,'決まりの表'!$B$6))))</f>
        <v/>
      </c>
      <c r="H527" s="26">
        <f>SUM(D527:G527)</f>
        <v/>
      </c>
      <c r="I527" s="27">
        <f>IF(COUNTIFS('決まりの表'!$B$12:$B$17,MONTH(A527))&gt;0,H525+H526,0)</f>
        <v/>
      </c>
    </row>
    <row r="528">
      <c r="A528" s="23">
        <f>EOMONTH(A527,0)+1</f>
        <v/>
      </c>
      <c r="B528" s="12">
        <f>YEAR(A528)</f>
        <v/>
      </c>
      <c r="C528" s="12">
        <f>YEAR(A528)*12+MONTH(A528)</f>
        <v/>
      </c>
      <c r="D528" s="27">
        <f>IF(D$2="",0,IF(($C528&lt;D$3)+($C528&gt;D$5),0,IF($C528&lt;=D$4,'決まりの表'!$B$5,'決まりの表'!$B$6)))</f>
        <v/>
      </c>
      <c r="E528" s="27">
        <f>IF(E$2="",0,IF(($C528&lt;E$3)+($C528&gt;E$5),0,IF(1+($D$2&lt;&gt;"")*($C528&lt;=$D$6)&gt;=3,'決まりの表'!$B$7,IF($C528&lt;=E$4,'決まりの表'!$B$5,'決まりの表'!$B$6))))</f>
        <v/>
      </c>
      <c r="F528" s="27">
        <f>IF(F$2="",0,IF(($C528&lt;F$3)+($C528&gt;F$5),0,IF(1+($D$2&lt;&gt;"")*($C528&lt;=$D$6)+($E$2&lt;&gt;"")*($C528&lt;=$E$6)&gt;=3,'決まりの表'!$B$7,IF($C528&lt;=F$4,'決まりの表'!$B$5,'決まりの表'!$B$6))))</f>
        <v/>
      </c>
      <c r="G528" s="27">
        <f>IF(G$2="",0,IF(($C528&lt;G$3)+($C528&gt;G$5),0,IF(1+($D$2&lt;&gt;"")*($C528&lt;=$D$6)+($E$2&lt;&gt;"")*($C528&lt;=$E$6)+($F$2&lt;&gt;"")*($C528&lt;=$F$6)&gt;=3,'決まりの表'!$B$7,IF($C528&lt;=G$4,'決まりの表'!$B$5,'決まりの表'!$B$6))))</f>
        <v/>
      </c>
      <c r="H528" s="26">
        <f>SUM(D528:G528)</f>
        <v/>
      </c>
      <c r="I528" s="27">
        <f>IF(COUNTIFS('決まりの表'!$B$12:$B$17,MONTH(A528))&gt;0,H526+H527,0)</f>
        <v/>
      </c>
    </row>
    <row r="529">
      <c r="A529" s="23">
        <f>EOMONTH(A528,0)+1</f>
        <v/>
      </c>
      <c r="B529" s="12">
        <f>YEAR(A529)</f>
        <v/>
      </c>
      <c r="C529" s="12">
        <f>YEAR(A529)*12+MONTH(A529)</f>
        <v/>
      </c>
      <c r="D529" s="27">
        <f>IF(D$2="",0,IF(($C529&lt;D$3)+($C529&gt;D$5),0,IF($C529&lt;=D$4,'決まりの表'!$B$5,'決まりの表'!$B$6)))</f>
        <v/>
      </c>
      <c r="E529" s="27">
        <f>IF(E$2="",0,IF(($C529&lt;E$3)+($C529&gt;E$5),0,IF(1+($D$2&lt;&gt;"")*($C529&lt;=$D$6)&gt;=3,'決まりの表'!$B$7,IF($C529&lt;=E$4,'決まりの表'!$B$5,'決まりの表'!$B$6))))</f>
        <v/>
      </c>
      <c r="F529" s="27">
        <f>IF(F$2="",0,IF(($C529&lt;F$3)+($C529&gt;F$5),0,IF(1+($D$2&lt;&gt;"")*($C529&lt;=$D$6)+($E$2&lt;&gt;"")*($C529&lt;=$E$6)&gt;=3,'決まりの表'!$B$7,IF($C529&lt;=F$4,'決まりの表'!$B$5,'決まりの表'!$B$6))))</f>
        <v/>
      </c>
      <c r="G529" s="27">
        <f>IF(G$2="",0,IF(($C529&lt;G$3)+($C529&gt;G$5),0,IF(1+($D$2&lt;&gt;"")*($C529&lt;=$D$6)+($E$2&lt;&gt;"")*($C529&lt;=$E$6)+($F$2&lt;&gt;"")*($C529&lt;=$F$6)&gt;=3,'決まりの表'!$B$7,IF($C529&lt;=G$4,'決まりの表'!$B$5,'決まりの表'!$B$6))))</f>
        <v/>
      </c>
      <c r="H529" s="26">
        <f>SUM(D529:G529)</f>
        <v/>
      </c>
      <c r="I529" s="27">
        <f>IF(COUNTIFS('決まりの表'!$B$12:$B$17,MONTH(A529))&gt;0,H527+H528,0)</f>
        <v/>
      </c>
    </row>
    <row r="530">
      <c r="A530" s="23">
        <f>EOMONTH(A529,0)+1</f>
        <v/>
      </c>
      <c r="B530" s="12">
        <f>YEAR(A530)</f>
        <v/>
      </c>
      <c r="C530" s="12">
        <f>YEAR(A530)*12+MONTH(A530)</f>
        <v/>
      </c>
      <c r="D530" s="27">
        <f>IF(D$2="",0,IF(($C530&lt;D$3)+($C530&gt;D$5),0,IF($C530&lt;=D$4,'決まりの表'!$B$5,'決まりの表'!$B$6)))</f>
        <v/>
      </c>
      <c r="E530" s="27">
        <f>IF(E$2="",0,IF(($C530&lt;E$3)+($C530&gt;E$5),0,IF(1+($D$2&lt;&gt;"")*($C530&lt;=$D$6)&gt;=3,'決まりの表'!$B$7,IF($C530&lt;=E$4,'決まりの表'!$B$5,'決まりの表'!$B$6))))</f>
        <v/>
      </c>
      <c r="F530" s="27">
        <f>IF(F$2="",0,IF(($C530&lt;F$3)+($C530&gt;F$5),0,IF(1+($D$2&lt;&gt;"")*($C530&lt;=$D$6)+($E$2&lt;&gt;"")*($C530&lt;=$E$6)&gt;=3,'決まりの表'!$B$7,IF($C530&lt;=F$4,'決まりの表'!$B$5,'決まりの表'!$B$6))))</f>
        <v/>
      </c>
      <c r="G530" s="27">
        <f>IF(G$2="",0,IF(($C530&lt;G$3)+($C530&gt;G$5),0,IF(1+($D$2&lt;&gt;"")*($C530&lt;=$D$6)+($E$2&lt;&gt;"")*($C530&lt;=$E$6)+($F$2&lt;&gt;"")*($C530&lt;=$F$6)&gt;=3,'決まりの表'!$B$7,IF($C530&lt;=G$4,'決まりの表'!$B$5,'決まりの表'!$B$6))))</f>
        <v/>
      </c>
      <c r="H530" s="26">
        <f>SUM(D530:G530)</f>
        <v/>
      </c>
      <c r="I530" s="27">
        <f>IF(COUNTIFS('決まりの表'!$B$12:$B$17,MONTH(A530))&gt;0,H528+H529,0)</f>
        <v/>
      </c>
    </row>
    <row r="531">
      <c r="A531" s="23">
        <f>EOMONTH(A530,0)+1</f>
        <v/>
      </c>
      <c r="B531" s="12">
        <f>YEAR(A531)</f>
        <v/>
      </c>
      <c r="C531" s="12">
        <f>YEAR(A531)*12+MONTH(A531)</f>
        <v/>
      </c>
      <c r="D531" s="27">
        <f>IF(D$2="",0,IF(($C531&lt;D$3)+($C531&gt;D$5),0,IF($C531&lt;=D$4,'決まりの表'!$B$5,'決まりの表'!$B$6)))</f>
        <v/>
      </c>
      <c r="E531" s="27">
        <f>IF(E$2="",0,IF(($C531&lt;E$3)+($C531&gt;E$5),0,IF(1+($D$2&lt;&gt;"")*($C531&lt;=$D$6)&gt;=3,'決まりの表'!$B$7,IF($C531&lt;=E$4,'決まりの表'!$B$5,'決まりの表'!$B$6))))</f>
        <v/>
      </c>
      <c r="F531" s="27">
        <f>IF(F$2="",0,IF(($C531&lt;F$3)+($C531&gt;F$5),0,IF(1+($D$2&lt;&gt;"")*($C531&lt;=$D$6)+($E$2&lt;&gt;"")*($C531&lt;=$E$6)&gt;=3,'決まりの表'!$B$7,IF($C531&lt;=F$4,'決まりの表'!$B$5,'決まりの表'!$B$6))))</f>
        <v/>
      </c>
      <c r="G531" s="27">
        <f>IF(G$2="",0,IF(($C531&lt;G$3)+($C531&gt;G$5),0,IF(1+($D$2&lt;&gt;"")*($C531&lt;=$D$6)+($E$2&lt;&gt;"")*($C531&lt;=$E$6)+($F$2&lt;&gt;"")*($C531&lt;=$F$6)&gt;=3,'決まりの表'!$B$7,IF($C531&lt;=G$4,'決まりの表'!$B$5,'決まりの表'!$B$6))))</f>
        <v/>
      </c>
      <c r="H531" s="26">
        <f>SUM(D531:G531)</f>
        <v/>
      </c>
      <c r="I531" s="27">
        <f>IF(COUNTIFS('決まりの表'!$B$12:$B$17,MONTH(A531))&gt;0,H529+H530,0)</f>
        <v/>
      </c>
    </row>
    <row r="532">
      <c r="A532" s="23">
        <f>EOMONTH(A531,0)+1</f>
        <v/>
      </c>
      <c r="B532" s="12">
        <f>YEAR(A532)</f>
        <v/>
      </c>
      <c r="C532" s="12">
        <f>YEAR(A532)*12+MONTH(A532)</f>
        <v/>
      </c>
      <c r="D532" s="27">
        <f>IF(D$2="",0,IF(($C532&lt;D$3)+($C532&gt;D$5),0,IF($C532&lt;=D$4,'決まりの表'!$B$5,'決まりの表'!$B$6)))</f>
        <v/>
      </c>
      <c r="E532" s="27">
        <f>IF(E$2="",0,IF(($C532&lt;E$3)+($C532&gt;E$5),0,IF(1+($D$2&lt;&gt;"")*($C532&lt;=$D$6)&gt;=3,'決まりの表'!$B$7,IF($C532&lt;=E$4,'決まりの表'!$B$5,'決まりの表'!$B$6))))</f>
        <v/>
      </c>
      <c r="F532" s="27">
        <f>IF(F$2="",0,IF(($C532&lt;F$3)+($C532&gt;F$5),0,IF(1+($D$2&lt;&gt;"")*($C532&lt;=$D$6)+($E$2&lt;&gt;"")*($C532&lt;=$E$6)&gt;=3,'決まりの表'!$B$7,IF($C532&lt;=F$4,'決まりの表'!$B$5,'決まりの表'!$B$6))))</f>
        <v/>
      </c>
      <c r="G532" s="27">
        <f>IF(G$2="",0,IF(($C532&lt;G$3)+($C532&gt;G$5),0,IF(1+($D$2&lt;&gt;"")*($C532&lt;=$D$6)+($E$2&lt;&gt;"")*($C532&lt;=$E$6)+($F$2&lt;&gt;"")*($C532&lt;=$F$6)&gt;=3,'決まりの表'!$B$7,IF($C532&lt;=G$4,'決まりの表'!$B$5,'決まりの表'!$B$6))))</f>
        <v/>
      </c>
      <c r="H532" s="26">
        <f>SUM(D532:G532)</f>
        <v/>
      </c>
      <c r="I532" s="27">
        <f>IF(COUNTIFS('決まりの表'!$B$12:$B$17,MONTH(A532))&gt;0,H530+H531,0)</f>
        <v/>
      </c>
    </row>
    <row r="533">
      <c r="A533" s="23">
        <f>EOMONTH(A532,0)+1</f>
        <v/>
      </c>
      <c r="B533" s="12">
        <f>YEAR(A533)</f>
        <v/>
      </c>
      <c r="C533" s="12">
        <f>YEAR(A533)*12+MONTH(A533)</f>
        <v/>
      </c>
      <c r="D533" s="27">
        <f>IF(D$2="",0,IF(($C533&lt;D$3)+($C533&gt;D$5),0,IF($C533&lt;=D$4,'決まりの表'!$B$5,'決まりの表'!$B$6)))</f>
        <v/>
      </c>
      <c r="E533" s="27">
        <f>IF(E$2="",0,IF(($C533&lt;E$3)+($C533&gt;E$5),0,IF(1+($D$2&lt;&gt;"")*($C533&lt;=$D$6)&gt;=3,'決まりの表'!$B$7,IF($C533&lt;=E$4,'決まりの表'!$B$5,'決まりの表'!$B$6))))</f>
        <v/>
      </c>
      <c r="F533" s="27">
        <f>IF(F$2="",0,IF(($C533&lt;F$3)+($C533&gt;F$5),0,IF(1+($D$2&lt;&gt;"")*($C533&lt;=$D$6)+($E$2&lt;&gt;"")*($C533&lt;=$E$6)&gt;=3,'決まりの表'!$B$7,IF($C533&lt;=F$4,'決まりの表'!$B$5,'決まりの表'!$B$6))))</f>
        <v/>
      </c>
      <c r="G533" s="27">
        <f>IF(G$2="",0,IF(($C533&lt;G$3)+($C533&gt;G$5),0,IF(1+($D$2&lt;&gt;"")*($C533&lt;=$D$6)+($E$2&lt;&gt;"")*($C533&lt;=$E$6)+($F$2&lt;&gt;"")*($C533&lt;=$F$6)&gt;=3,'決まりの表'!$B$7,IF($C533&lt;=G$4,'決まりの表'!$B$5,'決まりの表'!$B$6))))</f>
        <v/>
      </c>
      <c r="H533" s="26">
        <f>SUM(D533:G533)</f>
        <v/>
      </c>
      <c r="I533" s="27">
        <f>IF(COUNTIFS('決まりの表'!$B$12:$B$17,MONTH(A533))&gt;0,H531+H532,0)</f>
        <v/>
      </c>
    </row>
    <row r="534">
      <c r="A534" s="23">
        <f>EOMONTH(A533,0)+1</f>
        <v/>
      </c>
      <c r="B534" s="12">
        <f>YEAR(A534)</f>
        <v/>
      </c>
      <c r="C534" s="12">
        <f>YEAR(A534)*12+MONTH(A534)</f>
        <v/>
      </c>
      <c r="D534" s="27">
        <f>IF(D$2="",0,IF(($C534&lt;D$3)+($C534&gt;D$5),0,IF($C534&lt;=D$4,'決まりの表'!$B$5,'決まりの表'!$B$6)))</f>
        <v/>
      </c>
      <c r="E534" s="27">
        <f>IF(E$2="",0,IF(($C534&lt;E$3)+($C534&gt;E$5),0,IF(1+($D$2&lt;&gt;"")*($C534&lt;=$D$6)&gt;=3,'決まりの表'!$B$7,IF($C534&lt;=E$4,'決まりの表'!$B$5,'決まりの表'!$B$6))))</f>
        <v/>
      </c>
      <c r="F534" s="27">
        <f>IF(F$2="",0,IF(($C534&lt;F$3)+($C534&gt;F$5),0,IF(1+($D$2&lt;&gt;"")*($C534&lt;=$D$6)+($E$2&lt;&gt;"")*($C534&lt;=$E$6)&gt;=3,'決まりの表'!$B$7,IF($C534&lt;=F$4,'決まりの表'!$B$5,'決まりの表'!$B$6))))</f>
        <v/>
      </c>
      <c r="G534" s="27">
        <f>IF(G$2="",0,IF(($C534&lt;G$3)+($C534&gt;G$5),0,IF(1+($D$2&lt;&gt;"")*($C534&lt;=$D$6)+($E$2&lt;&gt;"")*($C534&lt;=$E$6)+($F$2&lt;&gt;"")*($C534&lt;=$F$6)&gt;=3,'決まりの表'!$B$7,IF($C534&lt;=G$4,'決まりの表'!$B$5,'決まりの表'!$B$6))))</f>
        <v/>
      </c>
      <c r="H534" s="26">
        <f>SUM(D534:G534)</f>
        <v/>
      </c>
      <c r="I534" s="27">
        <f>IF(COUNTIFS('決まりの表'!$B$12:$B$17,MONTH(A534))&gt;0,H532+H533,0)</f>
        <v/>
      </c>
    </row>
    <row r="535">
      <c r="A535" s="23">
        <f>EOMONTH(A534,0)+1</f>
        <v/>
      </c>
      <c r="B535" s="12">
        <f>YEAR(A535)</f>
        <v/>
      </c>
      <c r="C535" s="12">
        <f>YEAR(A535)*12+MONTH(A535)</f>
        <v/>
      </c>
      <c r="D535" s="27">
        <f>IF(D$2="",0,IF(($C535&lt;D$3)+($C535&gt;D$5),0,IF($C535&lt;=D$4,'決まりの表'!$B$5,'決まりの表'!$B$6)))</f>
        <v/>
      </c>
      <c r="E535" s="27">
        <f>IF(E$2="",0,IF(($C535&lt;E$3)+($C535&gt;E$5),0,IF(1+($D$2&lt;&gt;"")*($C535&lt;=$D$6)&gt;=3,'決まりの表'!$B$7,IF($C535&lt;=E$4,'決まりの表'!$B$5,'決まりの表'!$B$6))))</f>
        <v/>
      </c>
      <c r="F535" s="27">
        <f>IF(F$2="",0,IF(($C535&lt;F$3)+($C535&gt;F$5),0,IF(1+($D$2&lt;&gt;"")*($C535&lt;=$D$6)+($E$2&lt;&gt;"")*($C535&lt;=$E$6)&gt;=3,'決まりの表'!$B$7,IF($C535&lt;=F$4,'決まりの表'!$B$5,'決まりの表'!$B$6))))</f>
        <v/>
      </c>
      <c r="G535" s="27">
        <f>IF(G$2="",0,IF(($C535&lt;G$3)+($C535&gt;G$5),0,IF(1+($D$2&lt;&gt;"")*($C535&lt;=$D$6)+($E$2&lt;&gt;"")*($C535&lt;=$E$6)+($F$2&lt;&gt;"")*($C535&lt;=$F$6)&gt;=3,'決まりの表'!$B$7,IF($C535&lt;=G$4,'決まりの表'!$B$5,'決まりの表'!$B$6))))</f>
        <v/>
      </c>
      <c r="H535" s="26">
        <f>SUM(D535:G535)</f>
        <v/>
      </c>
      <c r="I535" s="27">
        <f>IF(COUNTIFS('決まりの表'!$B$12:$B$17,MONTH(A535))&gt;0,H533+H534,0)</f>
        <v/>
      </c>
    </row>
    <row r="536">
      <c r="A536" s="23">
        <f>EOMONTH(A535,0)+1</f>
        <v/>
      </c>
      <c r="B536" s="12">
        <f>YEAR(A536)</f>
        <v/>
      </c>
      <c r="C536" s="12">
        <f>YEAR(A536)*12+MONTH(A536)</f>
        <v/>
      </c>
      <c r="D536" s="27">
        <f>IF(D$2="",0,IF(($C536&lt;D$3)+($C536&gt;D$5),0,IF($C536&lt;=D$4,'決まりの表'!$B$5,'決まりの表'!$B$6)))</f>
        <v/>
      </c>
      <c r="E536" s="27">
        <f>IF(E$2="",0,IF(($C536&lt;E$3)+($C536&gt;E$5),0,IF(1+($D$2&lt;&gt;"")*($C536&lt;=$D$6)&gt;=3,'決まりの表'!$B$7,IF($C536&lt;=E$4,'決まりの表'!$B$5,'決まりの表'!$B$6))))</f>
        <v/>
      </c>
      <c r="F536" s="27">
        <f>IF(F$2="",0,IF(($C536&lt;F$3)+($C536&gt;F$5),0,IF(1+($D$2&lt;&gt;"")*($C536&lt;=$D$6)+($E$2&lt;&gt;"")*($C536&lt;=$E$6)&gt;=3,'決まりの表'!$B$7,IF($C536&lt;=F$4,'決まりの表'!$B$5,'決まりの表'!$B$6))))</f>
        <v/>
      </c>
      <c r="G536" s="27">
        <f>IF(G$2="",0,IF(($C536&lt;G$3)+($C536&gt;G$5),0,IF(1+($D$2&lt;&gt;"")*($C536&lt;=$D$6)+($E$2&lt;&gt;"")*($C536&lt;=$E$6)+($F$2&lt;&gt;"")*($C536&lt;=$F$6)&gt;=3,'決まりの表'!$B$7,IF($C536&lt;=G$4,'決まりの表'!$B$5,'決まりの表'!$B$6))))</f>
        <v/>
      </c>
      <c r="H536" s="26">
        <f>SUM(D536:G536)</f>
        <v/>
      </c>
      <c r="I536" s="27">
        <f>IF(COUNTIFS('決まりの表'!$B$12:$B$17,MONTH(A536))&gt;0,H534+H535,0)</f>
        <v/>
      </c>
    </row>
    <row r="537">
      <c r="A537" s="23">
        <f>EOMONTH(A536,0)+1</f>
        <v/>
      </c>
      <c r="B537" s="12">
        <f>YEAR(A537)</f>
        <v/>
      </c>
      <c r="C537" s="12">
        <f>YEAR(A537)*12+MONTH(A537)</f>
        <v/>
      </c>
      <c r="D537" s="27">
        <f>IF(D$2="",0,IF(($C537&lt;D$3)+($C537&gt;D$5),0,IF($C537&lt;=D$4,'決まりの表'!$B$5,'決まりの表'!$B$6)))</f>
        <v/>
      </c>
      <c r="E537" s="27">
        <f>IF(E$2="",0,IF(($C537&lt;E$3)+($C537&gt;E$5),0,IF(1+($D$2&lt;&gt;"")*($C537&lt;=$D$6)&gt;=3,'決まりの表'!$B$7,IF($C537&lt;=E$4,'決まりの表'!$B$5,'決まりの表'!$B$6))))</f>
        <v/>
      </c>
      <c r="F537" s="27">
        <f>IF(F$2="",0,IF(($C537&lt;F$3)+($C537&gt;F$5),0,IF(1+($D$2&lt;&gt;"")*($C537&lt;=$D$6)+($E$2&lt;&gt;"")*($C537&lt;=$E$6)&gt;=3,'決まりの表'!$B$7,IF($C537&lt;=F$4,'決まりの表'!$B$5,'決まりの表'!$B$6))))</f>
        <v/>
      </c>
      <c r="G537" s="27">
        <f>IF(G$2="",0,IF(($C537&lt;G$3)+($C537&gt;G$5),0,IF(1+($D$2&lt;&gt;"")*($C537&lt;=$D$6)+($E$2&lt;&gt;"")*($C537&lt;=$E$6)+($F$2&lt;&gt;"")*($C537&lt;=$F$6)&gt;=3,'決まりの表'!$B$7,IF($C537&lt;=G$4,'決まりの表'!$B$5,'決まりの表'!$B$6))))</f>
        <v/>
      </c>
      <c r="H537" s="26">
        <f>SUM(D537:G537)</f>
        <v/>
      </c>
      <c r="I537" s="27">
        <f>IF(COUNTIFS('決まりの表'!$B$12:$B$17,MONTH(A537))&gt;0,H535+H536,0)</f>
        <v/>
      </c>
    </row>
    <row r="538">
      <c r="A538" s="23">
        <f>EOMONTH(A537,0)+1</f>
        <v/>
      </c>
      <c r="B538" s="12">
        <f>YEAR(A538)</f>
        <v/>
      </c>
      <c r="C538" s="12">
        <f>YEAR(A538)*12+MONTH(A538)</f>
        <v/>
      </c>
      <c r="D538" s="27">
        <f>IF(D$2="",0,IF(($C538&lt;D$3)+($C538&gt;D$5),0,IF($C538&lt;=D$4,'決まりの表'!$B$5,'決まりの表'!$B$6)))</f>
        <v/>
      </c>
      <c r="E538" s="27">
        <f>IF(E$2="",0,IF(($C538&lt;E$3)+($C538&gt;E$5),0,IF(1+($D$2&lt;&gt;"")*($C538&lt;=$D$6)&gt;=3,'決まりの表'!$B$7,IF($C538&lt;=E$4,'決まりの表'!$B$5,'決まりの表'!$B$6))))</f>
        <v/>
      </c>
      <c r="F538" s="27">
        <f>IF(F$2="",0,IF(($C538&lt;F$3)+($C538&gt;F$5),0,IF(1+($D$2&lt;&gt;"")*($C538&lt;=$D$6)+($E$2&lt;&gt;"")*($C538&lt;=$E$6)&gt;=3,'決まりの表'!$B$7,IF($C538&lt;=F$4,'決まりの表'!$B$5,'決まりの表'!$B$6))))</f>
        <v/>
      </c>
      <c r="G538" s="27">
        <f>IF(G$2="",0,IF(($C538&lt;G$3)+($C538&gt;G$5),0,IF(1+($D$2&lt;&gt;"")*($C538&lt;=$D$6)+($E$2&lt;&gt;"")*($C538&lt;=$E$6)+($F$2&lt;&gt;"")*($C538&lt;=$F$6)&gt;=3,'決まりの表'!$B$7,IF($C538&lt;=G$4,'決まりの表'!$B$5,'決まりの表'!$B$6))))</f>
        <v/>
      </c>
      <c r="H538" s="26">
        <f>SUM(D538:G538)</f>
        <v/>
      </c>
      <c r="I538" s="27">
        <f>IF(COUNTIFS('決まりの表'!$B$12:$B$17,MONTH(A538))&gt;0,H536+H537,0)</f>
        <v/>
      </c>
    </row>
    <row r="539">
      <c r="A539" s="23">
        <f>EOMONTH(A538,0)+1</f>
        <v/>
      </c>
      <c r="B539" s="12">
        <f>YEAR(A539)</f>
        <v/>
      </c>
      <c r="C539" s="12">
        <f>YEAR(A539)*12+MONTH(A539)</f>
        <v/>
      </c>
      <c r="D539" s="27">
        <f>IF(D$2="",0,IF(($C539&lt;D$3)+($C539&gt;D$5),0,IF($C539&lt;=D$4,'決まりの表'!$B$5,'決まりの表'!$B$6)))</f>
        <v/>
      </c>
      <c r="E539" s="27">
        <f>IF(E$2="",0,IF(($C539&lt;E$3)+($C539&gt;E$5),0,IF(1+($D$2&lt;&gt;"")*($C539&lt;=$D$6)&gt;=3,'決まりの表'!$B$7,IF($C539&lt;=E$4,'決まりの表'!$B$5,'決まりの表'!$B$6))))</f>
        <v/>
      </c>
      <c r="F539" s="27">
        <f>IF(F$2="",0,IF(($C539&lt;F$3)+($C539&gt;F$5),0,IF(1+($D$2&lt;&gt;"")*($C539&lt;=$D$6)+($E$2&lt;&gt;"")*($C539&lt;=$E$6)&gt;=3,'決まりの表'!$B$7,IF($C539&lt;=F$4,'決まりの表'!$B$5,'決まりの表'!$B$6))))</f>
        <v/>
      </c>
      <c r="G539" s="27">
        <f>IF(G$2="",0,IF(($C539&lt;G$3)+($C539&gt;G$5),0,IF(1+($D$2&lt;&gt;"")*($C539&lt;=$D$6)+($E$2&lt;&gt;"")*($C539&lt;=$E$6)+($F$2&lt;&gt;"")*($C539&lt;=$F$6)&gt;=3,'決まりの表'!$B$7,IF($C539&lt;=G$4,'決まりの表'!$B$5,'決まりの表'!$B$6))))</f>
        <v/>
      </c>
      <c r="H539" s="26">
        <f>SUM(D539:G539)</f>
        <v/>
      </c>
      <c r="I539" s="27">
        <f>IF(COUNTIFS('決まりの表'!$B$12:$B$17,MONTH(A539))&gt;0,H537+H538,0)</f>
        <v/>
      </c>
    </row>
    <row r="540">
      <c r="A540" s="23">
        <f>EOMONTH(A539,0)+1</f>
        <v/>
      </c>
      <c r="B540" s="12">
        <f>YEAR(A540)</f>
        <v/>
      </c>
      <c r="C540" s="12">
        <f>YEAR(A540)*12+MONTH(A540)</f>
        <v/>
      </c>
      <c r="D540" s="27">
        <f>IF(D$2="",0,IF(($C540&lt;D$3)+($C540&gt;D$5),0,IF($C540&lt;=D$4,'決まりの表'!$B$5,'決まりの表'!$B$6)))</f>
        <v/>
      </c>
      <c r="E540" s="27">
        <f>IF(E$2="",0,IF(($C540&lt;E$3)+($C540&gt;E$5),0,IF(1+($D$2&lt;&gt;"")*($C540&lt;=$D$6)&gt;=3,'決まりの表'!$B$7,IF($C540&lt;=E$4,'決まりの表'!$B$5,'決まりの表'!$B$6))))</f>
        <v/>
      </c>
      <c r="F540" s="27">
        <f>IF(F$2="",0,IF(($C540&lt;F$3)+($C540&gt;F$5),0,IF(1+($D$2&lt;&gt;"")*($C540&lt;=$D$6)+($E$2&lt;&gt;"")*($C540&lt;=$E$6)&gt;=3,'決まりの表'!$B$7,IF($C540&lt;=F$4,'決まりの表'!$B$5,'決まりの表'!$B$6))))</f>
        <v/>
      </c>
      <c r="G540" s="27">
        <f>IF(G$2="",0,IF(($C540&lt;G$3)+($C540&gt;G$5),0,IF(1+($D$2&lt;&gt;"")*($C540&lt;=$D$6)+($E$2&lt;&gt;"")*($C540&lt;=$E$6)+($F$2&lt;&gt;"")*($C540&lt;=$F$6)&gt;=3,'決まりの表'!$B$7,IF($C540&lt;=G$4,'決まりの表'!$B$5,'決まりの表'!$B$6))))</f>
        <v/>
      </c>
      <c r="H540" s="26">
        <f>SUM(D540:G540)</f>
        <v/>
      </c>
      <c r="I540" s="27">
        <f>IF(COUNTIFS('決まりの表'!$B$12:$B$17,MONTH(A540))&gt;0,H538+H539,0)</f>
        <v/>
      </c>
    </row>
    <row r="541">
      <c r="A541" s="23">
        <f>EOMONTH(A540,0)+1</f>
        <v/>
      </c>
      <c r="B541" s="12">
        <f>YEAR(A541)</f>
        <v/>
      </c>
      <c r="C541" s="12">
        <f>YEAR(A541)*12+MONTH(A541)</f>
        <v/>
      </c>
      <c r="D541" s="27">
        <f>IF(D$2="",0,IF(($C541&lt;D$3)+($C541&gt;D$5),0,IF($C541&lt;=D$4,'決まりの表'!$B$5,'決まりの表'!$B$6)))</f>
        <v/>
      </c>
      <c r="E541" s="27">
        <f>IF(E$2="",0,IF(($C541&lt;E$3)+($C541&gt;E$5),0,IF(1+($D$2&lt;&gt;"")*($C541&lt;=$D$6)&gt;=3,'決まりの表'!$B$7,IF($C541&lt;=E$4,'決まりの表'!$B$5,'決まりの表'!$B$6))))</f>
        <v/>
      </c>
      <c r="F541" s="27">
        <f>IF(F$2="",0,IF(($C541&lt;F$3)+($C541&gt;F$5),0,IF(1+($D$2&lt;&gt;"")*($C541&lt;=$D$6)+($E$2&lt;&gt;"")*($C541&lt;=$E$6)&gt;=3,'決まりの表'!$B$7,IF($C541&lt;=F$4,'決まりの表'!$B$5,'決まりの表'!$B$6))))</f>
        <v/>
      </c>
      <c r="G541" s="27">
        <f>IF(G$2="",0,IF(($C541&lt;G$3)+($C541&gt;G$5),0,IF(1+($D$2&lt;&gt;"")*($C541&lt;=$D$6)+($E$2&lt;&gt;"")*($C541&lt;=$E$6)+($F$2&lt;&gt;"")*($C541&lt;=$F$6)&gt;=3,'決まりの表'!$B$7,IF($C541&lt;=G$4,'決まりの表'!$B$5,'決まりの表'!$B$6))))</f>
        <v/>
      </c>
      <c r="H541" s="26">
        <f>SUM(D541:G541)</f>
        <v/>
      </c>
      <c r="I541" s="27">
        <f>IF(COUNTIFS('決まりの表'!$B$12:$B$17,MONTH(A541))&gt;0,H539+H540,0)</f>
        <v/>
      </c>
    </row>
    <row r="542">
      <c r="A542" s="23">
        <f>EOMONTH(A541,0)+1</f>
        <v/>
      </c>
      <c r="B542" s="12">
        <f>YEAR(A542)</f>
        <v/>
      </c>
      <c r="C542" s="12">
        <f>YEAR(A542)*12+MONTH(A542)</f>
        <v/>
      </c>
      <c r="D542" s="27">
        <f>IF(D$2="",0,IF(($C542&lt;D$3)+($C542&gt;D$5),0,IF($C542&lt;=D$4,'決まりの表'!$B$5,'決まりの表'!$B$6)))</f>
        <v/>
      </c>
      <c r="E542" s="27">
        <f>IF(E$2="",0,IF(($C542&lt;E$3)+($C542&gt;E$5),0,IF(1+($D$2&lt;&gt;"")*($C542&lt;=$D$6)&gt;=3,'決まりの表'!$B$7,IF($C542&lt;=E$4,'決まりの表'!$B$5,'決まりの表'!$B$6))))</f>
        <v/>
      </c>
      <c r="F542" s="27">
        <f>IF(F$2="",0,IF(($C542&lt;F$3)+($C542&gt;F$5),0,IF(1+($D$2&lt;&gt;"")*($C542&lt;=$D$6)+($E$2&lt;&gt;"")*($C542&lt;=$E$6)&gt;=3,'決まりの表'!$B$7,IF($C542&lt;=F$4,'決まりの表'!$B$5,'決まりの表'!$B$6))))</f>
        <v/>
      </c>
      <c r="G542" s="27">
        <f>IF(G$2="",0,IF(($C542&lt;G$3)+($C542&gt;G$5),0,IF(1+($D$2&lt;&gt;"")*($C542&lt;=$D$6)+($E$2&lt;&gt;"")*($C542&lt;=$E$6)+($F$2&lt;&gt;"")*($C542&lt;=$F$6)&gt;=3,'決まりの表'!$B$7,IF($C542&lt;=G$4,'決まりの表'!$B$5,'決まりの表'!$B$6))))</f>
        <v/>
      </c>
      <c r="H542" s="26">
        <f>SUM(D542:G542)</f>
        <v/>
      </c>
      <c r="I542" s="27">
        <f>IF(COUNTIFS('決まりの表'!$B$12:$B$17,MONTH(A542))&gt;0,H540+H541,0)</f>
        <v/>
      </c>
    </row>
    <row r="543">
      <c r="A543" s="23">
        <f>EOMONTH(A542,0)+1</f>
        <v/>
      </c>
      <c r="B543" s="12">
        <f>YEAR(A543)</f>
        <v/>
      </c>
      <c r="C543" s="12">
        <f>YEAR(A543)*12+MONTH(A543)</f>
        <v/>
      </c>
      <c r="D543" s="27">
        <f>IF(D$2="",0,IF(($C543&lt;D$3)+($C543&gt;D$5),0,IF($C543&lt;=D$4,'決まりの表'!$B$5,'決まりの表'!$B$6)))</f>
        <v/>
      </c>
      <c r="E543" s="27">
        <f>IF(E$2="",0,IF(($C543&lt;E$3)+($C543&gt;E$5),0,IF(1+($D$2&lt;&gt;"")*($C543&lt;=$D$6)&gt;=3,'決まりの表'!$B$7,IF($C543&lt;=E$4,'決まりの表'!$B$5,'決まりの表'!$B$6))))</f>
        <v/>
      </c>
      <c r="F543" s="27">
        <f>IF(F$2="",0,IF(($C543&lt;F$3)+($C543&gt;F$5),0,IF(1+($D$2&lt;&gt;"")*($C543&lt;=$D$6)+($E$2&lt;&gt;"")*($C543&lt;=$E$6)&gt;=3,'決まりの表'!$B$7,IF($C543&lt;=F$4,'決まりの表'!$B$5,'決まりの表'!$B$6))))</f>
        <v/>
      </c>
      <c r="G543" s="27">
        <f>IF(G$2="",0,IF(($C543&lt;G$3)+($C543&gt;G$5),0,IF(1+($D$2&lt;&gt;"")*($C543&lt;=$D$6)+($E$2&lt;&gt;"")*($C543&lt;=$E$6)+($F$2&lt;&gt;"")*($C543&lt;=$F$6)&gt;=3,'決まりの表'!$B$7,IF($C543&lt;=G$4,'決まりの表'!$B$5,'決まりの表'!$B$6))))</f>
        <v/>
      </c>
      <c r="H543" s="26">
        <f>SUM(D543:G543)</f>
        <v/>
      </c>
      <c r="I543" s="27">
        <f>IF(COUNTIFS('決まりの表'!$B$12:$B$17,MONTH(A543))&gt;0,H541+H542,0)</f>
        <v/>
      </c>
    </row>
    <row r="544">
      <c r="A544" s="23">
        <f>EOMONTH(A543,0)+1</f>
        <v/>
      </c>
      <c r="B544" s="12">
        <f>YEAR(A544)</f>
        <v/>
      </c>
      <c r="C544" s="12">
        <f>YEAR(A544)*12+MONTH(A544)</f>
        <v/>
      </c>
      <c r="D544" s="27">
        <f>IF(D$2="",0,IF(($C544&lt;D$3)+($C544&gt;D$5),0,IF($C544&lt;=D$4,'決まりの表'!$B$5,'決まりの表'!$B$6)))</f>
        <v/>
      </c>
      <c r="E544" s="27">
        <f>IF(E$2="",0,IF(($C544&lt;E$3)+($C544&gt;E$5),0,IF(1+($D$2&lt;&gt;"")*($C544&lt;=$D$6)&gt;=3,'決まりの表'!$B$7,IF($C544&lt;=E$4,'決まりの表'!$B$5,'決まりの表'!$B$6))))</f>
        <v/>
      </c>
      <c r="F544" s="27">
        <f>IF(F$2="",0,IF(($C544&lt;F$3)+($C544&gt;F$5),0,IF(1+($D$2&lt;&gt;"")*($C544&lt;=$D$6)+($E$2&lt;&gt;"")*($C544&lt;=$E$6)&gt;=3,'決まりの表'!$B$7,IF($C544&lt;=F$4,'決まりの表'!$B$5,'決まりの表'!$B$6))))</f>
        <v/>
      </c>
      <c r="G544" s="27">
        <f>IF(G$2="",0,IF(($C544&lt;G$3)+($C544&gt;G$5),0,IF(1+($D$2&lt;&gt;"")*($C544&lt;=$D$6)+($E$2&lt;&gt;"")*($C544&lt;=$E$6)+($F$2&lt;&gt;"")*($C544&lt;=$F$6)&gt;=3,'決まりの表'!$B$7,IF($C544&lt;=G$4,'決まりの表'!$B$5,'決まりの表'!$B$6))))</f>
        <v/>
      </c>
      <c r="H544" s="26">
        <f>SUM(D544:G544)</f>
        <v/>
      </c>
      <c r="I544" s="27">
        <f>IF(COUNTIFS('決まりの表'!$B$12:$B$17,MONTH(A544))&gt;0,H542+H543,0)</f>
        <v/>
      </c>
    </row>
    <row r="545">
      <c r="A545" s="23">
        <f>EOMONTH(A544,0)+1</f>
        <v/>
      </c>
      <c r="B545" s="12">
        <f>YEAR(A545)</f>
        <v/>
      </c>
      <c r="C545" s="12">
        <f>YEAR(A545)*12+MONTH(A545)</f>
        <v/>
      </c>
      <c r="D545" s="27">
        <f>IF(D$2="",0,IF(($C545&lt;D$3)+($C545&gt;D$5),0,IF($C545&lt;=D$4,'決まりの表'!$B$5,'決まりの表'!$B$6)))</f>
        <v/>
      </c>
      <c r="E545" s="27">
        <f>IF(E$2="",0,IF(($C545&lt;E$3)+($C545&gt;E$5),0,IF(1+($D$2&lt;&gt;"")*($C545&lt;=$D$6)&gt;=3,'決まりの表'!$B$7,IF($C545&lt;=E$4,'決まりの表'!$B$5,'決まりの表'!$B$6))))</f>
        <v/>
      </c>
      <c r="F545" s="27">
        <f>IF(F$2="",0,IF(($C545&lt;F$3)+($C545&gt;F$5),0,IF(1+($D$2&lt;&gt;"")*($C545&lt;=$D$6)+($E$2&lt;&gt;"")*($C545&lt;=$E$6)&gt;=3,'決まりの表'!$B$7,IF($C545&lt;=F$4,'決まりの表'!$B$5,'決まりの表'!$B$6))))</f>
        <v/>
      </c>
      <c r="G545" s="27">
        <f>IF(G$2="",0,IF(($C545&lt;G$3)+($C545&gt;G$5),0,IF(1+($D$2&lt;&gt;"")*($C545&lt;=$D$6)+($E$2&lt;&gt;"")*($C545&lt;=$E$6)+($F$2&lt;&gt;"")*($C545&lt;=$F$6)&gt;=3,'決まりの表'!$B$7,IF($C545&lt;=G$4,'決まりの表'!$B$5,'決まりの表'!$B$6))))</f>
        <v/>
      </c>
      <c r="H545" s="26">
        <f>SUM(D545:G545)</f>
        <v/>
      </c>
      <c r="I545" s="27">
        <f>IF(COUNTIFS('決まりの表'!$B$12:$B$17,MONTH(A545))&gt;0,H543+H544,0)</f>
        <v/>
      </c>
    </row>
    <row r="546">
      <c r="A546" s="23">
        <f>EOMONTH(A545,0)+1</f>
        <v/>
      </c>
      <c r="B546" s="12">
        <f>YEAR(A546)</f>
        <v/>
      </c>
      <c r="C546" s="12">
        <f>YEAR(A546)*12+MONTH(A546)</f>
        <v/>
      </c>
      <c r="D546" s="27">
        <f>IF(D$2="",0,IF(($C546&lt;D$3)+($C546&gt;D$5),0,IF($C546&lt;=D$4,'決まりの表'!$B$5,'決まりの表'!$B$6)))</f>
        <v/>
      </c>
      <c r="E546" s="27">
        <f>IF(E$2="",0,IF(($C546&lt;E$3)+($C546&gt;E$5),0,IF(1+($D$2&lt;&gt;"")*($C546&lt;=$D$6)&gt;=3,'決まりの表'!$B$7,IF($C546&lt;=E$4,'決まりの表'!$B$5,'決まりの表'!$B$6))))</f>
        <v/>
      </c>
      <c r="F546" s="27">
        <f>IF(F$2="",0,IF(($C546&lt;F$3)+($C546&gt;F$5),0,IF(1+($D$2&lt;&gt;"")*($C546&lt;=$D$6)+($E$2&lt;&gt;"")*($C546&lt;=$E$6)&gt;=3,'決まりの表'!$B$7,IF($C546&lt;=F$4,'決まりの表'!$B$5,'決まりの表'!$B$6))))</f>
        <v/>
      </c>
      <c r="G546" s="27">
        <f>IF(G$2="",0,IF(($C546&lt;G$3)+($C546&gt;G$5),0,IF(1+($D$2&lt;&gt;"")*($C546&lt;=$D$6)+($E$2&lt;&gt;"")*($C546&lt;=$E$6)+($F$2&lt;&gt;"")*($C546&lt;=$F$6)&gt;=3,'決まりの表'!$B$7,IF($C546&lt;=G$4,'決まりの表'!$B$5,'決まりの表'!$B$6))))</f>
        <v/>
      </c>
      <c r="H546" s="26">
        <f>SUM(D546:G546)</f>
        <v/>
      </c>
      <c r="I546" s="27">
        <f>IF(COUNTIFS('決まりの表'!$B$12:$B$17,MONTH(A546))&gt;0,H544+H545,0)</f>
        <v/>
      </c>
    </row>
    <row r="547">
      <c r="A547" s="23">
        <f>EOMONTH(A546,0)+1</f>
        <v/>
      </c>
      <c r="B547" s="12">
        <f>YEAR(A547)</f>
        <v/>
      </c>
      <c r="C547" s="12">
        <f>YEAR(A547)*12+MONTH(A547)</f>
        <v/>
      </c>
      <c r="D547" s="27">
        <f>IF(D$2="",0,IF(($C547&lt;D$3)+($C547&gt;D$5),0,IF($C547&lt;=D$4,'決まりの表'!$B$5,'決まりの表'!$B$6)))</f>
        <v/>
      </c>
      <c r="E547" s="27">
        <f>IF(E$2="",0,IF(($C547&lt;E$3)+($C547&gt;E$5),0,IF(1+($D$2&lt;&gt;"")*($C547&lt;=$D$6)&gt;=3,'決まりの表'!$B$7,IF($C547&lt;=E$4,'決まりの表'!$B$5,'決まりの表'!$B$6))))</f>
        <v/>
      </c>
      <c r="F547" s="27">
        <f>IF(F$2="",0,IF(($C547&lt;F$3)+($C547&gt;F$5),0,IF(1+($D$2&lt;&gt;"")*($C547&lt;=$D$6)+($E$2&lt;&gt;"")*($C547&lt;=$E$6)&gt;=3,'決まりの表'!$B$7,IF($C547&lt;=F$4,'決まりの表'!$B$5,'決まりの表'!$B$6))))</f>
        <v/>
      </c>
      <c r="G547" s="27">
        <f>IF(G$2="",0,IF(($C547&lt;G$3)+($C547&gt;G$5),0,IF(1+($D$2&lt;&gt;"")*($C547&lt;=$D$6)+($E$2&lt;&gt;"")*($C547&lt;=$E$6)+($F$2&lt;&gt;"")*($C547&lt;=$F$6)&gt;=3,'決まりの表'!$B$7,IF($C547&lt;=G$4,'決まりの表'!$B$5,'決まりの表'!$B$6))))</f>
        <v/>
      </c>
      <c r="H547" s="26">
        <f>SUM(D547:G547)</f>
        <v/>
      </c>
      <c r="I547" s="27">
        <f>IF(COUNTIFS('決まりの表'!$B$12:$B$17,MONTH(A547))&gt;0,H545+H546,0)</f>
        <v/>
      </c>
    </row>
    <row r="548">
      <c r="A548" s="23">
        <f>EOMONTH(A547,0)+1</f>
        <v/>
      </c>
      <c r="B548" s="12">
        <f>YEAR(A548)</f>
        <v/>
      </c>
      <c r="C548" s="12">
        <f>YEAR(A548)*12+MONTH(A548)</f>
        <v/>
      </c>
      <c r="D548" s="27">
        <f>IF(D$2="",0,IF(($C548&lt;D$3)+($C548&gt;D$5),0,IF($C548&lt;=D$4,'決まりの表'!$B$5,'決まりの表'!$B$6)))</f>
        <v/>
      </c>
      <c r="E548" s="27">
        <f>IF(E$2="",0,IF(($C548&lt;E$3)+($C548&gt;E$5),0,IF(1+($D$2&lt;&gt;"")*($C548&lt;=$D$6)&gt;=3,'決まりの表'!$B$7,IF($C548&lt;=E$4,'決まりの表'!$B$5,'決まりの表'!$B$6))))</f>
        <v/>
      </c>
      <c r="F548" s="27">
        <f>IF(F$2="",0,IF(($C548&lt;F$3)+($C548&gt;F$5),0,IF(1+($D$2&lt;&gt;"")*($C548&lt;=$D$6)+($E$2&lt;&gt;"")*($C548&lt;=$E$6)&gt;=3,'決まりの表'!$B$7,IF($C548&lt;=F$4,'決まりの表'!$B$5,'決まりの表'!$B$6))))</f>
        <v/>
      </c>
      <c r="G548" s="27">
        <f>IF(G$2="",0,IF(($C548&lt;G$3)+($C548&gt;G$5),0,IF(1+($D$2&lt;&gt;"")*($C548&lt;=$D$6)+($E$2&lt;&gt;"")*($C548&lt;=$E$6)+($F$2&lt;&gt;"")*($C548&lt;=$F$6)&gt;=3,'決まりの表'!$B$7,IF($C548&lt;=G$4,'決まりの表'!$B$5,'決まりの表'!$B$6))))</f>
        <v/>
      </c>
      <c r="H548" s="26">
        <f>SUM(D548:G548)</f>
        <v/>
      </c>
      <c r="I548" s="27">
        <f>IF(COUNTIFS('決まりの表'!$B$12:$B$17,MONTH(A548))&gt;0,H546+H547,0)</f>
        <v/>
      </c>
    </row>
    <row r="549">
      <c r="A549" s="23">
        <f>EOMONTH(A548,0)+1</f>
        <v/>
      </c>
      <c r="B549" s="12">
        <f>YEAR(A549)</f>
        <v/>
      </c>
      <c r="C549" s="12">
        <f>YEAR(A549)*12+MONTH(A549)</f>
        <v/>
      </c>
      <c r="D549" s="27">
        <f>IF(D$2="",0,IF(($C549&lt;D$3)+($C549&gt;D$5),0,IF($C549&lt;=D$4,'決まりの表'!$B$5,'決まりの表'!$B$6)))</f>
        <v/>
      </c>
      <c r="E549" s="27">
        <f>IF(E$2="",0,IF(($C549&lt;E$3)+($C549&gt;E$5),0,IF(1+($D$2&lt;&gt;"")*($C549&lt;=$D$6)&gt;=3,'決まりの表'!$B$7,IF($C549&lt;=E$4,'決まりの表'!$B$5,'決まりの表'!$B$6))))</f>
        <v/>
      </c>
      <c r="F549" s="27">
        <f>IF(F$2="",0,IF(($C549&lt;F$3)+($C549&gt;F$5),0,IF(1+($D$2&lt;&gt;"")*($C549&lt;=$D$6)+($E$2&lt;&gt;"")*($C549&lt;=$E$6)&gt;=3,'決まりの表'!$B$7,IF($C549&lt;=F$4,'決まりの表'!$B$5,'決まりの表'!$B$6))))</f>
        <v/>
      </c>
      <c r="G549" s="27">
        <f>IF(G$2="",0,IF(($C549&lt;G$3)+($C549&gt;G$5),0,IF(1+($D$2&lt;&gt;"")*($C549&lt;=$D$6)+($E$2&lt;&gt;"")*($C549&lt;=$E$6)+($F$2&lt;&gt;"")*($C549&lt;=$F$6)&gt;=3,'決まりの表'!$B$7,IF($C549&lt;=G$4,'決まりの表'!$B$5,'決まりの表'!$B$6))))</f>
        <v/>
      </c>
      <c r="H549" s="26">
        <f>SUM(D549:G549)</f>
        <v/>
      </c>
      <c r="I549" s="27">
        <f>IF(COUNTIFS('決まりの表'!$B$12:$B$17,MONTH(A549))&gt;0,H547+H548,0)</f>
        <v/>
      </c>
    </row>
    <row r="550">
      <c r="A550" s="23">
        <f>EOMONTH(A549,0)+1</f>
        <v/>
      </c>
      <c r="B550" s="12">
        <f>YEAR(A550)</f>
        <v/>
      </c>
      <c r="C550" s="12">
        <f>YEAR(A550)*12+MONTH(A550)</f>
        <v/>
      </c>
      <c r="D550" s="27">
        <f>IF(D$2="",0,IF(($C550&lt;D$3)+($C550&gt;D$5),0,IF($C550&lt;=D$4,'決まりの表'!$B$5,'決まりの表'!$B$6)))</f>
        <v/>
      </c>
      <c r="E550" s="27">
        <f>IF(E$2="",0,IF(($C550&lt;E$3)+($C550&gt;E$5),0,IF(1+($D$2&lt;&gt;"")*($C550&lt;=$D$6)&gt;=3,'決まりの表'!$B$7,IF($C550&lt;=E$4,'決まりの表'!$B$5,'決まりの表'!$B$6))))</f>
        <v/>
      </c>
      <c r="F550" s="27">
        <f>IF(F$2="",0,IF(($C550&lt;F$3)+($C550&gt;F$5),0,IF(1+($D$2&lt;&gt;"")*($C550&lt;=$D$6)+($E$2&lt;&gt;"")*($C550&lt;=$E$6)&gt;=3,'決まりの表'!$B$7,IF($C550&lt;=F$4,'決まりの表'!$B$5,'決まりの表'!$B$6))))</f>
        <v/>
      </c>
      <c r="G550" s="27">
        <f>IF(G$2="",0,IF(($C550&lt;G$3)+($C550&gt;G$5),0,IF(1+($D$2&lt;&gt;"")*($C550&lt;=$D$6)+($E$2&lt;&gt;"")*($C550&lt;=$E$6)+($F$2&lt;&gt;"")*($C550&lt;=$F$6)&gt;=3,'決まりの表'!$B$7,IF($C550&lt;=G$4,'決まりの表'!$B$5,'決まりの表'!$B$6))))</f>
        <v/>
      </c>
      <c r="H550" s="26">
        <f>SUM(D550:G550)</f>
        <v/>
      </c>
      <c r="I550" s="27">
        <f>IF(COUNTIFS('決まりの表'!$B$12:$B$17,MONTH(A550))&gt;0,H548+H549,0)</f>
        <v/>
      </c>
    </row>
    <row r="551">
      <c r="A551" s="23">
        <f>EOMONTH(A550,0)+1</f>
        <v/>
      </c>
      <c r="B551" s="12">
        <f>YEAR(A551)</f>
        <v/>
      </c>
      <c r="C551" s="12">
        <f>YEAR(A551)*12+MONTH(A551)</f>
        <v/>
      </c>
      <c r="D551" s="27">
        <f>IF(D$2="",0,IF(($C551&lt;D$3)+($C551&gt;D$5),0,IF($C551&lt;=D$4,'決まりの表'!$B$5,'決まりの表'!$B$6)))</f>
        <v/>
      </c>
      <c r="E551" s="27">
        <f>IF(E$2="",0,IF(($C551&lt;E$3)+($C551&gt;E$5),0,IF(1+($D$2&lt;&gt;"")*($C551&lt;=$D$6)&gt;=3,'決まりの表'!$B$7,IF($C551&lt;=E$4,'決まりの表'!$B$5,'決まりの表'!$B$6))))</f>
        <v/>
      </c>
      <c r="F551" s="27">
        <f>IF(F$2="",0,IF(($C551&lt;F$3)+($C551&gt;F$5),0,IF(1+($D$2&lt;&gt;"")*($C551&lt;=$D$6)+($E$2&lt;&gt;"")*($C551&lt;=$E$6)&gt;=3,'決まりの表'!$B$7,IF($C551&lt;=F$4,'決まりの表'!$B$5,'決まりの表'!$B$6))))</f>
        <v/>
      </c>
      <c r="G551" s="27">
        <f>IF(G$2="",0,IF(($C551&lt;G$3)+($C551&gt;G$5),0,IF(1+($D$2&lt;&gt;"")*($C551&lt;=$D$6)+($E$2&lt;&gt;"")*($C551&lt;=$E$6)+($F$2&lt;&gt;"")*($C551&lt;=$F$6)&gt;=3,'決まりの表'!$B$7,IF($C551&lt;=G$4,'決まりの表'!$B$5,'決まりの表'!$B$6))))</f>
        <v/>
      </c>
      <c r="H551" s="26">
        <f>SUM(D551:G551)</f>
        <v/>
      </c>
      <c r="I551" s="27">
        <f>IF(COUNTIFS('決まりの表'!$B$12:$B$17,MONTH(A551))&gt;0,H549+H550,0)</f>
        <v/>
      </c>
    </row>
    <row r="552">
      <c r="A552" s="23">
        <f>EOMONTH(A551,0)+1</f>
        <v/>
      </c>
      <c r="B552" s="12">
        <f>YEAR(A552)</f>
        <v/>
      </c>
      <c r="C552" s="12">
        <f>YEAR(A552)*12+MONTH(A552)</f>
        <v/>
      </c>
      <c r="D552" s="27">
        <f>IF(D$2="",0,IF(($C552&lt;D$3)+($C552&gt;D$5),0,IF($C552&lt;=D$4,'決まりの表'!$B$5,'決まりの表'!$B$6)))</f>
        <v/>
      </c>
      <c r="E552" s="27">
        <f>IF(E$2="",0,IF(($C552&lt;E$3)+($C552&gt;E$5),0,IF(1+($D$2&lt;&gt;"")*($C552&lt;=$D$6)&gt;=3,'決まりの表'!$B$7,IF($C552&lt;=E$4,'決まりの表'!$B$5,'決まりの表'!$B$6))))</f>
        <v/>
      </c>
      <c r="F552" s="27">
        <f>IF(F$2="",0,IF(($C552&lt;F$3)+($C552&gt;F$5),0,IF(1+($D$2&lt;&gt;"")*($C552&lt;=$D$6)+($E$2&lt;&gt;"")*($C552&lt;=$E$6)&gt;=3,'決まりの表'!$B$7,IF($C552&lt;=F$4,'決まりの表'!$B$5,'決まりの表'!$B$6))))</f>
        <v/>
      </c>
      <c r="G552" s="27">
        <f>IF(G$2="",0,IF(($C552&lt;G$3)+($C552&gt;G$5),0,IF(1+($D$2&lt;&gt;"")*($C552&lt;=$D$6)+($E$2&lt;&gt;"")*($C552&lt;=$E$6)+($F$2&lt;&gt;"")*($C552&lt;=$F$6)&gt;=3,'決まりの表'!$B$7,IF($C552&lt;=G$4,'決まりの表'!$B$5,'決まりの表'!$B$6))))</f>
        <v/>
      </c>
      <c r="H552" s="26">
        <f>SUM(D552:G552)</f>
        <v/>
      </c>
      <c r="I552" s="27">
        <f>IF(COUNTIFS('決まりの表'!$B$12:$B$17,MONTH(A552))&gt;0,H550+H551,0)</f>
        <v/>
      </c>
    </row>
    <row r="553">
      <c r="A553" s="23">
        <f>EOMONTH(A552,0)+1</f>
        <v/>
      </c>
      <c r="B553" s="12">
        <f>YEAR(A553)</f>
        <v/>
      </c>
      <c r="C553" s="12">
        <f>YEAR(A553)*12+MONTH(A553)</f>
        <v/>
      </c>
      <c r="D553" s="27">
        <f>IF(D$2="",0,IF(($C553&lt;D$3)+($C553&gt;D$5),0,IF($C553&lt;=D$4,'決まりの表'!$B$5,'決まりの表'!$B$6)))</f>
        <v/>
      </c>
      <c r="E553" s="27">
        <f>IF(E$2="",0,IF(($C553&lt;E$3)+($C553&gt;E$5),0,IF(1+($D$2&lt;&gt;"")*($C553&lt;=$D$6)&gt;=3,'決まりの表'!$B$7,IF($C553&lt;=E$4,'決まりの表'!$B$5,'決まりの表'!$B$6))))</f>
        <v/>
      </c>
      <c r="F553" s="27">
        <f>IF(F$2="",0,IF(($C553&lt;F$3)+($C553&gt;F$5),0,IF(1+($D$2&lt;&gt;"")*($C553&lt;=$D$6)+($E$2&lt;&gt;"")*($C553&lt;=$E$6)&gt;=3,'決まりの表'!$B$7,IF($C553&lt;=F$4,'決まりの表'!$B$5,'決まりの表'!$B$6))))</f>
        <v/>
      </c>
      <c r="G553" s="27">
        <f>IF(G$2="",0,IF(($C553&lt;G$3)+($C553&gt;G$5),0,IF(1+($D$2&lt;&gt;"")*($C553&lt;=$D$6)+($E$2&lt;&gt;"")*($C553&lt;=$E$6)+($F$2&lt;&gt;"")*($C553&lt;=$F$6)&gt;=3,'決まりの表'!$B$7,IF($C553&lt;=G$4,'決まりの表'!$B$5,'決まりの表'!$B$6))))</f>
        <v/>
      </c>
      <c r="H553" s="26">
        <f>SUM(D553:G553)</f>
        <v/>
      </c>
      <c r="I553" s="27">
        <f>IF(COUNTIFS('決まりの表'!$B$12:$B$17,MONTH(A553))&gt;0,H551+H552,0)</f>
        <v/>
      </c>
    </row>
    <row r="554">
      <c r="A554" s="23">
        <f>EOMONTH(A553,0)+1</f>
        <v/>
      </c>
      <c r="B554" s="12">
        <f>YEAR(A554)</f>
        <v/>
      </c>
      <c r="C554" s="12">
        <f>YEAR(A554)*12+MONTH(A554)</f>
        <v/>
      </c>
      <c r="D554" s="27">
        <f>IF(D$2="",0,IF(($C554&lt;D$3)+($C554&gt;D$5),0,IF($C554&lt;=D$4,'決まりの表'!$B$5,'決まりの表'!$B$6)))</f>
        <v/>
      </c>
      <c r="E554" s="27">
        <f>IF(E$2="",0,IF(($C554&lt;E$3)+($C554&gt;E$5),0,IF(1+($D$2&lt;&gt;"")*($C554&lt;=$D$6)&gt;=3,'決まりの表'!$B$7,IF($C554&lt;=E$4,'決まりの表'!$B$5,'決まりの表'!$B$6))))</f>
        <v/>
      </c>
      <c r="F554" s="27">
        <f>IF(F$2="",0,IF(($C554&lt;F$3)+($C554&gt;F$5),0,IF(1+($D$2&lt;&gt;"")*($C554&lt;=$D$6)+($E$2&lt;&gt;"")*($C554&lt;=$E$6)&gt;=3,'決まりの表'!$B$7,IF($C554&lt;=F$4,'決まりの表'!$B$5,'決まりの表'!$B$6))))</f>
        <v/>
      </c>
      <c r="G554" s="27">
        <f>IF(G$2="",0,IF(($C554&lt;G$3)+($C554&gt;G$5),0,IF(1+($D$2&lt;&gt;"")*($C554&lt;=$D$6)+($E$2&lt;&gt;"")*($C554&lt;=$E$6)+($F$2&lt;&gt;"")*($C554&lt;=$F$6)&gt;=3,'決まりの表'!$B$7,IF($C554&lt;=G$4,'決まりの表'!$B$5,'決まりの表'!$B$6))))</f>
        <v/>
      </c>
      <c r="H554" s="26">
        <f>SUM(D554:G554)</f>
        <v/>
      </c>
      <c r="I554" s="27">
        <f>IF(COUNTIFS('決まりの表'!$B$12:$B$17,MONTH(A554))&gt;0,H552+H553,0)</f>
        <v/>
      </c>
    </row>
    <row r="555">
      <c r="A555" s="23">
        <f>EOMONTH(A554,0)+1</f>
        <v/>
      </c>
      <c r="B555" s="12">
        <f>YEAR(A555)</f>
        <v/>
      </c>
      <c r="C555" s="12">
        <f>YEAR(A555)*12+MONTH(A555)</f>
        <v/>
      </c>
      <c r="D555" s="27">
        <f>IF(D$2="",0,IF(($C555&lt;D$3)+($C555&gt;D$5),0,IF($C555&lt;=D$4,'決まりの表'!$B$5,'決まりの表'!$B$6)))</f>
        <v/>
      </c>
      <c r="E555" s="27">
        <f>IF(E$2="",0,IF(($C555&lt;E$3)+($C555&gt;E$5),0,IF(1+($D$2&lt;&gt;"")*($C555&lt;=$D$6)&gt;=3,'決まりの表'!$B$7,IF($C555&lt;=E$4,'決まりの表'!$B$5,'決まりの表'!$B$6))))</f>
        <v/>
      </c>
      <c r="F555" s="27">
        <f>IF(F$2="",0,IF(($C555&lt;F$3)+($C555&gt;F$5),0,IF(1+($D$2&lt;&gt;"")*($C555&lt;=$D$6)+($E$2&lt;&gt;"")*($C555&lt;=$E$6)&gt;=3,'決まりの表'!$B$7,IF($C555&lt;=F$4,'決まりの表'!$B$5,'決まりの表'!$B$6))))</f>
        <v/>
      </c>
      <c r="G555" s="27">
        <f>IF(G$2="",0,IF(($C555&lt;G$3)+($C555&gt;G$5),0,IF(1+($D$2&lt;&gt;"")*($C555&lt;=$D$6)+($E$2&lt;&gt;"")*($C555&lt;=$E$6)+($F$2&lt;&gt;"")*($C555&lt;=$F$6)&gt;=3,'決まりの表'!$B$7,IF($C555&lt;=G$4,'決まりの表'!$B$5,'決まりの表'!$B$6))))</f>
        <v/>
      </c>
      <c r="H555" s="26">
        <f>SUM(D555:G555)</f>
        <v/>
      </c>
      <c r="I555" s="27">
        <f>IF(COUNTIFS('決まりの表'!$B$12:$B$17,MONTH(A555))&gt;0,H553+H554,0)</f>
        <v/>
      </c>
    </row>
    <row r="556">
      <c r="A556" s="23">
        <f>EOMONTH(A555,0)+1</f>
        <v/>
      </c>
      <c r="B556" s="12">
        <f>YEAR(A556)</f>
        <v/>
      </c>
      <c r="C556" s="12">
        <f>YEAR(A556)*12+MONTH(A556)</f>
        <v/>
      </c>
      <c r="D556" s="27">
        <f>IF(D$2="",0,IF(($C556&lt;D$3)+($C556&gt;D$5),0,IF($C556&lt;=D$4,'決まりの表'!$B$5,'決まりの表'!$B$6)))</f>
        <v/>
      </c>
      <c r="E556" s="27">
        <f>IF(E$2="",0,IF(($C556&lt;E$3)+($C556&gt;E$5),0,IF(1+($D$2&lt;&gt;"")*($C556&lt;=$D$6)&gt;=3,'決まりの表'!$B$7,IF($C556&lt;=E$4,'決まりの表'!$B$5,'決まりの表'!$B$6))))</f>
        <v/>
      </c>
      <c r="F556" s="27">
        <f>IF(F$2="",0,IF(($C556&lt;F$3)+($C556&gt;F$5),0,IF(1+($D$2&lt;&gt;"")*($C556&lt;=$D$6)+($E$2&lt;&gt;"")*($C556&lt;=$E$6)&gt;=3,'決まりの表'!$B$7,IF($C556&lt;=F$4,'決まりの表'!$B$5,'決まりの表'!$B$6))))</f>
        <v/>
      </c>
      <c r="G556" s="27">
        <f>IF(G$2="",0,IF(($C556&lt;G$3)+($C556&gt;G$5),0,IF(1+($D$2&lt;&gt;"")*($C556&lt;=$D$6)+($E$2&lt;&gt;"")*($C556&lt;=$E$6)+($F$2&lt;&gt;"")*($C556&lt;=$F$6)&gt;=3,'決まりの表'!$B$7,IF($C556&lt;=G$4,'決まりの表'!$B$5,'決まりの表'!$B$6))))</f>
        <v/>
      </c>
      <c r="H556" s="26">
        <f>SUM(D556:G556)</f>
        <v/>
      </c>
      <c r="I556" s="27">
        <f>IF(COUNTIFS('決まりの表'!$B$12:$B$17,MONTH(A556))&gt;0,H554+H555,0)</f>
        <v/>
      </c>
    </row>
    <row r="557">
      <c r="A557" s="23">
        <f>EOMONTH(A556,0)+1</f>
        <v/>
      </c>
      <c r="B557" s="12">
        <f>YEAR(A557)</f>
        <v/>
      </c>
      <c r="C557" s="12">
        <f>YEAR(A557)*12+MONTH(A557)</f>
        <v/>
      </c>
      <c r="D557" s="27">
        <f>IF(D$2="",0,IF(($C557&lt;D$3)+($C557&gt;D$5),0,IF($C557&lt;=D$4,'決まりの表'!$B$5,'決まりの表'!$B$6)))</f>
        <v/>
      </c>
      <c r="E557" s="27">
        <f>IF(E$2="",0,IF(($C557&lt;E$3)+($C557&gt;E$5),0,IF(1+($D$2&lt;&gt;"")*($C557&lt;=$D$6)&gt;=3,'決まりの表'!$B$7,IF($C557&lt;=E$4,'決まりの表'!$B$5,'決まりの表'!$B$6))))</f>
        <v/>
      </c>
      <c r="F557" s="27">
        <f>IF(F$2="",0,IF(($C557&lt;F$3)+($C557&gt;F$5),0,IF(1+($D$2&lt;&gt;"")*($C557&lt;=$D$6)+($E$2&lt;&gt;"")*($C557&lt;=$E$6)&gt;=3,'決まりの表'!$B$7,IF($C557&lt;=F$4,'決まりの表'!$B$5,'決まりの表'!$B$6))))</f>
        <v/>
      </c>
      <c r="G557" s="27">
        <f>IF(G$2="",0,IF(($C557&lt;G$3)+($C557&gt;G$5),0,IF(1+($D$2&lt;&gt;"")*($C557&lt;=$D$6)+($E$2&lt;&gt;"")*($C557&lt;=$E$6)+($F$2&lt;&gt;"")*($C557&lt;=$F$6)&gt;=3,'決まりの表'!$B$7,IF($C557&lt;=G$4,'決まりの表'!$B$5,'決まりの表'!$B$6))))</f>
        <v/>
      </c>
      <c r="H557" s="26">
        <f>SUM(D557:G557)</f>
        <v/>
      </c>
      <c r="I557" s="27">
        <f>IF(COUNTIFS('決まりの表'!$B$12:$B$17,MONTH(A557))&gt;0,H555+H556,0)</f>
        <v/>
      </c>
    </row>
    <row r="558">
      <c r="A558" s="23">
        <f>EOMONTH(A557,0)+1</f>
        <v/>
      </c>
      <c r="B558" s="12">
        <f>YEAR(A558)</f>
        <v/>
      </c>
      <c r="C558" s="12">
        <f>YEAR(A558)*12+MONTH(A558)</f>
        <v/>
      </c>
      <c r="D558" s="27">
        <f>IF(D$2="",0,IF(($C558&lt;D$3)+($C558&gt;D$5),0,IF($C558&lt;=D$4,'決まりの表'!$B$5,'決まりの表'!$B$6)))</f>
        <v/>
      </c>
      <c r="E558" s="27">
        <f>IF(E$2="",0,IF(($C558&lt;E$3)+($C558&gt;E$5),0,IF(1+($D$2&lt;&gt;"")*($C558&lt;=$D$6)&gt;=3,'決まりの表'!$B$7,IF($C558&lt;=E$4,'決まりの表'!$B$5,'決まりの表'!$B$6))))</f>
        <v/>
      </c>
      <c r="F558" s="27">
        <f>IF(F$2="",0,IF(($C558&lt;F$3)+($C558&gt;F$5),0,IF(1+($D$2&lt;&gt;"")*($C558&lt;=$D$6)+($E$2&lt;&gt;"")*($C558&lt;=$E$6)&gt;=3,'決まりの表'!$B$7,IF($C558&lt;=F$4,'決まりの表'!$B$5,'決まりの表'!$B$6))))</f>
        <v/>
      </c>
      <c r="G558" s="27">
        <f>IF(G$2="",0,IF(($C558&lt;G$3)+($C558&gt;G$5),0,IF(1+($D$2&lt;&gt;"")*($C558&lt;=$D$6)+($E$2&lt;&gt;"")*($C558&lt;=$E$6)+($F$2&lt;&gt;"")*($C558&lt;=$F$6)&gt;=3,'決まりの表'!$B$7,IF($C558&lt;=G$4,'決まりの表'!$B$5,'決まりの表'!$B$6))))</f>
        <v/>
      </c>
      <c r="H558" s="26">
        <f>SUM(D558:G558)</f>
        <v/>
      </c>
      <c r="I558" s="27">
        <f>IF(COUNTIFS('決まりの表'!$B$12:$B$17,MONTH(A558))&gt;0,H556+H557,0)</f>
        <v/>
      </c>
    </row>
    <row r="559">
      <c r="A559" s="23">
        <f>EOMONTH(A558,0)+1</f>
        <v/>
      </c>
      <c r="B559" s="12">
        <f>YEAR(A559)</f>
        <v/>
      </c>
      <c r="C559" s="12">
        <f>YEAR(A559)*12+MONTH(A559)</f>
        <v/>
      </c>
      <c r="D559" s="27">
        <f>IF(D$2="",0,IF(($C559&lt;D$3)+($C559&gt;D$5),0,IF($C559&lt;=D$4,'決まりの表'!$B$5,'決まりの表'!$B$6)))</f>
        <v/>
      </c>
      <c r="E559" s="27">
        <f>IF(E$2="",0,IF(($C559&lt;E$3)+($C559&gt;E$5),0,IF(1+($D$2&lt;&gt;"")*($C559&lt;=$D$6)&gt;=3,'決まりの表'!$B$7,IF($C559&lt;=E$4,'決まりの表'!$B$5,'決まりの表'!$B$6))))</f>
        <v/>
      </c>
      <c r="F559" s="27">
        <f>IF(F$2="",0,IF(($C559&lt;F$3)+($C559&gt;F$5),0,IF(1+($D$2&lt;&gt;"")*($C559&lt;=$D$6)+($E$2&lt;&gt;"")*($C559&lt;=$E$6)&gt;=3,'決まりの表'!$B$7,IF($C559&lt;=F$4,'決まりの表'!$B$5,'決まりの表'!$B$6))))</f>
        <v/>
      </c>
      <c r="G559" s="27">
        <f>IF(G$2="",0,IF(($C559&lt;G$3)+($C559&gt;G$5),0,IF(1+($D$2&lt;&gt;"")*($C559&lt;=$D$6)+($E$2&lt;&gt;"")*($C559&lt;=$E$6)+($F$2&lt;&gt;"")*($C559&lt;=$F$6)&gt;=3,'決まりの表'!$B$7,IF($C559&lt;=G$4,'決まりの表'!$B$5,'決まりの表'!$B$6))))</f>
        <v/>
      </c>
      <c r="H559" s="26">
        <f>SUM(D559:G559)</f>
        <v/>
      </c>
      <c r="I559" s="27">
        <f>IF(COUNTIFS('決まりの表'!$B$12:$B$17,MONTH(A559))&gt;0,H557+H558,0)</f>
        <v/>
      </c>
    </row>
    <row r="560">
      <c r="A560" s="23">
        <f>EOMONTH(A559,0)+1</f>
        <v/>
      </c>
      <c r="B560" s="12">
        <f>YEAR(A560)</f>
        <v/>
      </c>
      <c r="C560" s="12">
        <f>YEAR(A560)*12+MONTH(A560)</f>
        <v/>
      </c>
      <c r="D560" s="27">
        <f>IF(D$2="",0,IF(($C560&lt;D$3)+($C560&gt;D$5),0,IF($C560&lt;=D$4,'決まりの表'!$B$5,'決まりの表'!$B$6)))</f>
        <v/>
      </c>
      <c r="E560" s="27">
        <f>IF(E$2="",0,IF(($C560&lt;E$3)+($C560&gt;E$5),0,IF(1+($D$2&lt;&gt;"")*($C560&lt;=$D$6)&gt;=3,'決まりの表'!$B$7,IF($C560&lt;=E$4,'決まりの表'!$B$5,'決まりの表'!$B$6))))</f>
        <v/>
      </c>
      <c r="F560" s="27">
        <f>IF(F$2="",0,IF(($C560&lt;F$3)+($C560&gt;F$5),0,IF(1+($D$2&lt;&gt;"")*($C560&lt;=$D$6)+($E$2&lt;&gt;"")*($C560&lt;=$E$6)&gt;=3,'決まりの表'!$B$7,IF($C560&lt;=F$4,'決まりの表'!$B$5,'決まりの表'!$B$6))))</f>
        <v/>
      </c>
      <c r="G560" s="27">
        <f>IF(G$2="",0,IF(($C560&lt;G$3)+($C560&gt;G$5),0,IF(1+($D$2&lt;&gt;"")*($C560&lt;=$D$6)+($E$2&lt;&gt;"")*($C560&lt;=$E$6)+($F$2&lt;&gt;"")*($C560&lt;=$F$6)&gt;=3,'決まりの表'!$B$7,IF($C560&lt;=G$4,'決まりの表'!$B$5,'決まりの表'!$B$6))))</f>
        <v/>
      </c>
      <c r="H560" s="26">
        <f>SUM(D560:G560)</f>
        <v/>
      </c>
      <c r="I560" s="27">
        <f>IF(COUNTIFS('決まりの表'!$B$12:$B$17,MONTH(A560))&gt;0,H558+H559,0)</f>
        <v/>
      </c>
    </row>
    <row r="561">
      <c r="A561" s="23">
        <f>EOMONTH(A560,0)+1</f>
        <v/>
      </c>
      <c r="B561" s="12">
        <f>YEAR(A561)</f>
        <v/>
      </c>
      <c r="C561" s="12">
        <f>YEAR(A561)*12+MONTH(A561)</f>
        <v/>
      </c>
      <c r="D561" s="27">
        <f>IF(D$2="",0,IF(($C561&lt;D$3)+($C561&gt;D$5),0,IF($C561&lt;=D$4,'決まりの表'!$B$5,'決まりの表'!$B$6)))</f>
        <v/>
      </c>
      <c r="E561" s="27">
        <f>IF(E$2="",0,IF(($C561&lt;E$3)+($C561&gt;E$5),0,IF(1+($D$2&lt;&gt;"")*($C561&lt;=$D$6)&gt;=3,'決まりの表'!$B$7,IF($C561&lt;=E$4,'決まりの表'!$B$5,'決まりの表'!$B$6))))</f>
        <v/>
      </c>
      <c r="F561" s="27">
        <f>IF(F$2="",0,IF(($C561&lt;F$3)+($C561&gt;F$5),0,IF(1+($D$2&lt;&gt;"")*($C561&lt;=$D$6)+($E$2&lt;&gt;"")*($C561&lt;=$E$6)&gt;=3,'決まりの表'!$B$7,IF($C561&lt;=F$4,'決まりの表'!$B$5,'決まりの表'!$B$6))))</f>
        <v/>
      </c>
      <c r="G561" s="27">
        <f>IF(G$2="",0,IF(($C561&lt;G$3)+($C561&gt;G$5),0,IF(1+($D$2&lt;&gt;"")*($C561&lt;=$D$6)+($E$2&lt;&gt;"")*($C561&lt;=$E$6)+($F$2&lt;&gt;"")*($C561&lt;=$F$6)&gt;=3,'決まりの表'!$B$7,IF($C561&lt;=G$4,'決まりの表'!$B$5,'決まりの表'!$B$6))))</f>
        <v/>
      </c>
      <c r="H561" s="26">
        <f>SUM(D561:G561)</f>
        <v/>
      </c>
      <c r="I561" s="27">
        <f>IF(COUNTIFS('決まりの表'!$B$12:$B$17,MONTH(A561))&gt;0,H559+H560,0)</f>
        <v/>
      </c>
    </row>
    <row r="562">
      <c r="A562" s="23">
        <f>EOMONTH(A561,0)+1</f>
        <v/>
      </c>
      <c r="B562" s="12">
        <f>YEAR(A562)</f>
        <v/>
      </c>
      <c r="C562" s="12">
        <f>YEAR(A562)*12+MONTH(A562)</f>
        <v/>
      </c>
      <c r="D562" s="27">
        <f>IF(D$2="",0,IF(($C562&lt;D$3)+($C562&gt;D$5),0,IF($C562&lt;=D$4,'決まりの表'!$B$5,'決まりの表'!$B$6)))</f>
        <v/>
      </c>
      <c r="E562" s="27">
        <f>IF(E$2="",0,IF(($C562&lt;E$3)+($C562&gt;E$5),0,IF(1+($D$2&lt;&gt;"")*($C562&lt;=$D$6)&gt;=3,'決まりの表'!$B$7,IF($C562&lt;=E$4,'決まりの表'!$B$5,'決まりの表'!$B$6))))</f>
        <v/>
      </c>
      <c r="F562" s="27">
        <f>IF(F$2="",0,IF(($C562&lt;F$3)+($C562&gt;F$5),0,IF(1+($D$2&lt;&gt;"")*($C562&lt;=$D$6)+($E$2&lt;&gt;"")*($C562&lt;=$E$6)&gt;=3,'決まりの表'!$B$7,IF($C562&lt;=F$4,'決まりの表'!$B$5,'決まりの表'!$B$6))))</f>
        <v/>
      </c>
      <c r="G562" s="27">
        <f>IF(G$2="",0,IF(($C562&lt;G$3)+($C562&gt;G$5),0,IF(1+($D$2&lt;&gt;"")*($C562&lt;=$D$6)+($E$2&lt;&gt;"")*($C562&lt;=$E$6)+($F$2&lt;&gt;"")*($C562&lt;=$F$6)&gt;=3,'決まりの表'!$B$7,IF($C562&lt;=G$4,'決まりの表'!$B$5,'決まりの表'!$B$6))))</f>
        <v/>
      </c>
      <c r="H562" s="26">
        <f>SUM(D562:G562)</f>
        <v/>
      </c>
      <c r="I562" s="27">
        <f>IF(COUNTIFS('決まりの表'!$B$12:$B$17,MONTH(A562))&gt;0,H560+H561,0)</f>
        <v/>
      </c>
    </row>
    <row r="563">
      <c r="A563" s="23">
        <f>EOMONTH(A562,0)+1</f>
        <v/>
      </c>
      <c r="B563" s="12">
        <f>YEAR(A563)</f>
        <v/>
      </c>
      <c r="C563" s="12">
        <f>YEAR(A563)*12+MONTH(A563)</f>
        <v/>
      </c>
      <c r="D563" s="27">
        <f>IF(D$2="",0,IF(($C563&lt;D$3)+($C563&gt;D$5),0,IF($C563&lt;=D$4,'決まりの表'!$B$5,'決まりの表'!$B$6)))</f>
        <v/>
      </c>
      <c r="E563" s="27">
        <f>IF(E$2="",0,IF(($C563&lt;E$3)+($C563&gt;E$5),0,IF(1+($D$2&lt;&gt;"")*($C563&lt;=$D$6)&gt;=3,'決まりの表'!$B$7,IF($C563&lt;=E$4,'決まりの表'!$B$5,'決まりの表'!$B$6))))</f>
        <v/>
      </c>
      <c r="F563" s="27">
        <f>IF(F$2="",0,IF(($C563&lt;F$3)+($C563&gt;F$5),0,IF(1+($D$2&lt;&gt;"")*($C563&lt;=$D$6)+($E$2&lt;&gt;"")*($C563&lt;=$E$6)&gt;=3,'決まりの表'!$B$7,IF($C563&lt;=F$4,'決まりの表'!$B$5,'決まりの表'!$B$6))))</f>
        <v/>
      </c>
      <c r="G563" s="27">
        <f>IF(G$2="",0,IF(($C563&lt;G$3)+($C563&gt;G$5),0,IF(1+($D$2&lt;&gt;"")*($C563&lt;=$D$6)+($E$2&lt;&gt;"")*($C563&lt;=$E$6)+($F$2&lt;&gt;"")*($C563&lt;=$F$6)&gt;=3,'決まりの表'!$B$7,IF($C563&lt;=G$4,'決まりの表'!$B$5,'決まりの表'!$B$6))))</f>
        <v/>
      </c>
      <c r="H563" s="26">
        <f>SUM(D563:G563)</f>
        <v/>
      </c>
      <c r="I563" s="27">
        <f>IF(COUNTIFS('決まりの表'!$B$12:$B$17,MONTH(A563))&gt;0,H561+H562,0)</f>
        <v/>
      </c>
    </row>
    <row r="564">
      <c r="A564" s="23">
        <f>EOMONTH(A563,0)+1</f>
        <v/>
      </c>
      <c r="B564" s="12">
        <f>YEAR(A564)</f>
        <v/>
      </c>
      <c r="C564" s="12">
        <f>YEAR(A564)*12+MONTH(A564)</f>
        <v/>
      </c>
      <c r="D564" s="27">
        <f>IF(D$2="",0,IF(($C564&lt;D$3)+($C564&gt;D$5),0,IF($C564&lt;=D$4,'決まりの表'!$B$5,'決まりの表'!$B$6)))</f>
        <v/>
      </c>
      <c r="E564" s="27">
        <f>IF(E$2="",0,IF(($C564&lt;E$3)+($C564&gt;E$5),0,IF(1+($D$2&lt;&gt;"")*($C564&lt;=$D$6)&gt;=3,'決まりの表'!$B$7,IF($C564&lt;=E$4,'決まりの表'!$B$5,'決まりの表'!$B$6))))</f>
        <v/>
      </c>
      <c r="F564" s="27">
        <f>IF(F$2="",0,IF(($C564&lt;F$3)+($C564&gt;F$5),0,IF(1+($D$2&lt;&gt;"")*($C564&lt;=$D$6)+($E$2&lt;&gt;"")*($C564&lt;=$E$6)&gt;=3,'決まりの表'!$B$7,IF($C564&lt;=F$4,'決まりの表'!$B$5,'決まりの表'!$B$6))))</f>
        <v/>
      </c>
      <c r="G564" s="27">
        <f>IF(G$2="",0,IF(($C564&lt;G$3)+($C564&gt;G$5),0,IF(1+($D$2&lt;&gt;"")*($C564&lt;=$D$6)+($E$2&lt;&gt;"")*($C564&lt;=$E$6)+($F$2&lt;&gt;"")*($C564&lt;=$F$6)&gt;=3,'決まりの表'!$B$7,IF($C564&lt;=G$4,'決まりの表'!$B$5,'決まりの表'!$B$6))))</f>
        <v/>
      </c>
      <c r="H564" s="26">
        <f>SUM(D564:G564)</f>
        <v/>
      </c>
      <c r="I564" s="27">
        <f>IF(COUNTIFS('決まりの表'!$B$12:$B$17,MONTH(A564))&gt;0,H562+H563,0)</f>
        <v/>
      </c>
    </row>
    <row r="565">
      <c r="A565" s="23">
        <f>EOMONTH(A564,0)+1</f>
        <v/>
      </c>
      <c r="B565" s="12">
        <f>YEAR(A565)</f>
        <v/>
      </c>
      <c r="C565" s="12">
        <f>YEAR(A565)*12+MONTH(A565)</f>
        <v/>
      </c>
      <c r="D565" s="27">
        <f>IF(D$2="",0,IF(($C565&lt;D$3)+($C565&gt;D$5),0,IF($C565&lt;=D$4,'決まりの表'!$B$5,'決まりの表'!$B$6)))</f>
        <v/>
      </c>
      <c r="E565" s="27">
        <f>IF(E$2="",0,IF(($C565&lt;E$3)+($C565&gt;E$5),0,IF(1+($D$2&lt;&gt;"")*($C565&lt;=$D$6)&gt;=3,'決まりの表'!$B$7,IF($C565&lt;=E$4,'決まりの表'!$B$5,'決まりの表'!$B$6))))</f>
        <v/>
      </c>
      <c r="F565" s="27">
        <f>IF(F$2="",0,IF(($C565&lt;F$3)+($C565&gt;F$5),0,IF(1+($D$2&lt;&gt;"")*($C565&lt;=$D$6)+($E$2&lt;&gt;"")*($C565&lt;=$E$6)&gt;=3,'決まりの表'!$B$7,IF($C565&lt;=F$4,'決まりの表'!$B$5,'決まりの表'!$B$6))))</f>
        <v/>
      </c>
      <c r="G565" s="27">
        <f>IF(G$2="",0,IF(($C565&lt;G$3)+($C565&gt;G$5),0,IF(1+($D$2&lt;&gt;"")*($C565&lt;=$D$6)+($E$2&lt;&gt;"")*($C565&lt;=$E$6)+($F$2&lt;&gt;"")*($C565&lt;=$F$6)&gt;=3,'決まりの表'!$B$7,IF($C565&lt;=G$4,'決まりの表'!$B$5,'決まりの表'!$B$6))))</f>
        <v/>
      </c>
      <c r="H565" s="26">
        <f>SUM(D565:G565)</f>
        <v/>
      </c>
      <c r="I565" s="27">
        <f>IF(COUNTIFS('決まりの表'!$B$12:$B$17,MONTH(A565))&gt;0,H563+H564,0)</f>
        <v/>
      </c>
    </row>
    <row r="566">
      <c r="A566" s="23">
        <f>EOMONTH(A565,0)+1</f>
        <v/>
      </c>
      <c r="B566" s="12">
        <f>YEAR(A566)</f>
        <v/>
      </c>
      <c r="C566" s="12">
        <f>YEAR(A566)*12+MONTH(A566)</f>
        <v/>
      </c>
      <c r="D566" s="27">
        <f>IF(D$2="",0,IF(($C566&lt;D$3)+($C566&gt;D$5),0,IF($C566&lt;=D$4,'決まりの表'!$B$5,'決まりの表'!$B$6)))</f>
        <v/>
      </c>
      <c r="E566" s="27">
        <f>IF(E$2="",0,IF(($C566&lt;E$3)+($C566&gt;E$5),0,IF(1+($D$2&lt;&gt;"")*($C566&lt;=$D$6)&gt;=3,'決まりの表'!$B$7,IF($C566&lt;=E$4,'決まりの表'!$B$5,'決まりの表'!$B$6))))</f>
        <v/>
      </c>
      <c r="F566" s="27">
        <f>IF(F$2="",0,IF(($C566&lt;F$3)+($C566&gt;F$5),0,IF(1+($D$2&lt;&gt;"")*($C566&lt;=$D$6)+($E$2&lt;&gt;"")*($C566&lt;=$E$6)&gt;=3,'決まりの表'!$B$7,IF($C566&lt;=F$4,'決まりの表'!$B$5,'決まりの表'!$B$6))))</f>
        <v/>
      </c>
      <c r="G566" s="27">
        <f>IF(G$2="",0,IF(($C566&lt;G$3)+($C566&gt;G$5),0,IF(1+($D$2&lt;&gt;"")*($C566&lt;=$D$6)+($E$2&lt;&gt;"")*($C566&lt;=$E$6)+($F$2&lt;&gt;"")*($C566&lt;=$F$6)&gt;=3,'決まりの表'!$B$7,IF($C566&lt;=G$4,'決まりの表'!$B$5,'決まりの表'!$B$6))))</f>
        <v/>
      </c>
      <c r="H566" s="26">
        <f>SUM(D566:G566)</f>
        <v/>
      </c>
      <c r="I566" s="27">
        <f>IF(COUNTIFS('決まりの表'!$B$12:$B$17,MONTH(A566))&gt;0,H564+H565,0)</f>
        <v/>
      </c>
    </row>
    <row r="567">
      <c r="A567" s="23">
        <f>EOMONTH(A566,0)+1</f>
        <v/>
      </c>
      <c r="B567" s="12">
        <f>YEAR(A567)</f>
        <v/>
      </c>
      <c r="C567" s="12">
        <f>YEAR(A567)*12+MONTH(A567)</f>
        <v/>
      </c>
      <c r="D567" s="27">
        <f>IF(D$2="",0,IF(($C567&lt;D$3)+($C567&gt;D$5),0,IF($C567&lt;=D$4,'決まりの表'!$B$5,'決まりの表'!$B$6)))</f>
        <v/>
      </c>
      <c r="E567" s="27">
        <f>IF(E$2="",0,IF(($C567&lt;E$3)+($C567&gt;E$5),0,IF(1+($D$2&lt;&gt;"")*($C567&lt;=$D$6)&gt;=3,'決まりの表'!$B$7,IF($C567&lt;=E$4,'決まりの表'!$B$5,'決まりの表'!$B$6))))</f>
        <v/>
      </c>
      <c r="F567" s="27">
        <f>IF(F$2="",0,IF(($C567&lt;F$3)+($C567&gt;F$5),0,IF(1+($D$2&lt;&gt;"")*($C567&lt;=$D$6)+($E$2&lt;&gt;"")*($C567&lt;=$E$6)&gt;=3,'決まりの表'!$B$7,IF($C567&lt;=F$4,'決まりの表'!$B$5,'決まりの表'!$B$6))))</f>
        <v/>
      </c>
      <c r="G567" s="27">
        <f>IF(G$2="",0,IF(($C567&lt;G$3)+($C567&gt;G$5),0,IF(1+($D$2&lt;&gt;"")*($C567&lt;=$D$6)+($E$2&lt;&gt;"")*($C567&lt;=$E$6)+($F$2&lt;&gt;"")*($C567&lt;=$F$6)&gt;=3,'決まりの表'!$B$7,IF($C567&lt;=G$4,'決まりの表'!$B$5,'決まりの表'!$B$6))))</f>
        <v/>
      </c>
      <c r="H567" s="26">
        <f>SUM(D567:G567)</f>
        <v/>
      </c>
      <c r="I567" s="27">
        <f>IF(COUNTIFS('決まりの表'!$B$12:$B$17,MONTH(A567))&gt;0,H565+H566,0)</f>
        <v/>
      </c>
    </row>
    <row r="568">
      <c r="A568" s="23">
        <f>EOMONTH(A567,0)+1</f>
        <v/>
      </c>
      <c r="B568" s="12">
        <f>YEAR(A568)</f>
        <v/>
      </c>
      <c r="C568" s="12">
        <f>YEAR(A568)*12+MONTH(A568)</f>
        <v/>
      </c>
      <c r="D568" s="27">
        <f>IF(D$2="",0,IF(($C568&lt;D$3)+($C568&gt;D$5),0,IF($C568&lt;=D$4,'決まりの表'!$B$5,'決まりの表'!$B$6)))</f>
        <v/>
      </c>
      <c r="E568" s="27">
        <f>IF(E$2="",0,IF(($C568&lt;E$3)+($C568&gt;E$5),0,IF(1+($D$2&lt;&gt;"")*($C568&lt;=$D$6)&gt;=3,'決まりの表'!$B$7,IF($C568&lt;=E$4,'決まりの表'!$B$5,'決まりの表'!$B$6))))</f>
        <v/>
      </c>
      <c r="F568" s="27">
        <f>IF(F$2="",0,IF(($C568&lt;F$3)+($C568&gt;F$5),0,IF(1+($D$2&lt;&gt;"")*($C568&lt;=$D$6)+($E$2&lt;&gt;"")*($C568&lt;=$E$6)&gt;=3,'決まりの表'!$B$7,IF($C568&lt;=F$4,'決まりの表'!$B$5,'決まりの表'!$B$6))))</f>
        <v/>
      </c>
      <c r="G568" s="27">
        <f>IF(G$2="",0,IF(($C568&lt;G$3)+($C568&gt;G$5),0,IF(1+($D$2&lt;&gt;"")*($C568&lt;=$D$6)+($E$2&lt;&gt;"")*($C568&lt;=$E$6)+($F$2&lt;&gt;"")*($C568&lt;=$F$6)&gt;=3,'決まりの表'!$B$7,IF($C568&lt;=G$4,'決まりの表'!$B$5,'決まりの表'!$B$6))))</f>
        <v/>
      </c>
      <c r="H568" s="26">
        <f>SUM(D568:G568)</f>
        <v/>
      </c>
      <c r="I568" s="27">
        <f>IF(COUNTIFS('決まりの表'!$B$12:$B$17,MONTH(A568))&gt;0,H566+H567,0)</f>
        <v/>
      </c>
    </row>
    <row r="569">
      <c r="A569" s="23">
        <f>EOMONTH(A568,0)+1</f>
        <v/>
      </c>
      <c r="B569" s="12">
        <f>YEAR(A569)</f>
        <v/>
      </c>
      <c r="C569" s="12">
        <f>YEAR(A569)*12+MONTH(A569)</f>
        <v/>
      </c>
      <c r="D569" s="27">
        <f>IF(D$2="",0,IF(($C569&lt;D$3)+($C569&gt;D$5),0,IF($C569&lt;=D$4,'決まりの表'!$B$5,'決まりの表'!$B$6)))</f>
        <v/>
      </c>
      <c r="E569" s="27">
        <f>IF(E$2="",0,IF(($C569&lt;E$3)+($C569&gt;E$5),0,IF(1+($D$2&lt;&gt;"")*($C569&lt;=$D$6)&gt;=3,'決まりの表'!$B$7,IF($C569&lt;=E$4,'決まりの表'!$B$5,'決まりの表'!$B$6))))</f>
        <v/>
      </c>
      <c r="F569" s="27">
        <f>IF(F$2="",0,IF(($C569&lt;F$3)+($C569&gt;F$5),0,IF(1+($D$2&lt;&gt;"")*($C569&lt;=$D$6)+($E$2&lt;&gt;"")*($C569&lt;=$E$6)&gt;=3,'決まりの表'!$B$7,IF($C569&lt;=F$4,'決まりの表'!$B$5,'決まりの表'!$B$6))))</f>
        <v/>
      </c>
      <c r="G569" s="27">
        <f>IF(G$2="",0,IF(($C569&lt;G$3)+($C569&gt;G$5),0,IF(1+($D$2&lt;&gt;"")*($C569&lt;=$D$6)+($E$2&lt;&gt;"")*($C569&lt;=$E$6)+($F$2&lt;&gt;"")*($C569&lt;=$F$6)&gt;=3,'決まりの表'!$B$7,IF($C569&lt;=G$4,'決まりの表'!$B$5,'決まりの表'!$B$6))))</f>
        <v/>
      </c>
      <c r="H569" s="26">
        <f>SUM(D569:G569)</f>
        <v/>
      </c>
      <c r="I569" s="27">
        <f>IF(COUNTIFS('決まりの表'!$B$12:$B$17,MONTH(A569))&gt;0,H567+H568,0)</f>
        <v/>
      </c>
    </row>
    <row r="570">
      <c r="A570" s="23">
        <f>EOMONTH(A569,0)+1</f>
        <v/>
      </c>
      <c r="B570" s="12">
        <f>YEAR(A570)</f>
        <v/>
      </c>
      <c r="C570" s="12">
        <f>YEAR(A570)*12+MONTH(A570)</f>
        <v/>
      </c>
      <c r="D570" s="27">
        <f>IF(D$2="",0,IF(($C570&lt;D$3)+($C570&gt;D$5),0,IF($C570&lt;=D$4,'決まりの表'!$B$5,'決まりの表'!$B$6)))</f>
        <v/>
      </c>
      <c r="E570" s="27">
        <f>IF(E$2="",0,IF(($C570&lt;E$3)+($C570&gt;E$5),0,IF(1+($D$2&lt;&gt;"")*($C570&lt;=$D$6)&gt;=3,'決まりの表'!$B$7,IF($C570&lt;=E$4,'決まりの表'!$B$5,'決まりの表'!$B$6))))</f>
        <v/>
      </c>
      <c r="F570" s="27">
        <f>IF(F$2="",0,IF(($C570&lt;F$3)+($C570&gt;F$5),0,IF(1+($D$2&lt;&gt;"")*($C570&lt;=$D$6)+($E$2&lt;&gt;"")*($C570&lt;=$E$6)&gt;=3,'決まりの表'!$B$7,IF($C570&lt;=F$4,'決まりの表'!$B$5,'決まりの表'!$B$6))))</f>
        <v/>
      </c>
      <c r="G570" s="27">
        <f>IF(G$2="",0,IF(($C570&lt;G$3)+($C570&gt;G$5),0,IF(1+($D$2&lt;&gt;"")*($C570&lt;=$D$6)+($E$2&lt;&gt;"")*($C570&lt;=$E$6)+($F$2&lt;&gt;"")*($C570&lt;=$F$6)&gt;=3,'決まりの表'!$B$7,IF($C570&lt;=G$4,'決まりの表'!$B$5,'決まりの表'!$B$6))))</f>
        <v/>
      </c>
      <c r="H570" s="26">
        <f>SUM(D570:G570)</f>
        <v/>
      </c>
      <c r="I570" s="27">
        <f>IF(COUNTIFS('決まりの表'!$B$12:$B$17,MONTH(A570))&gt;0,H568+H569,0)</f>
        <v/>
      </c>
    </row>
    <row r="571">
      <c r="A571" s="23">
        <f>EOMONTH(A570,0)+1</f>
        <v/>
      </c>
      <c r="B571" s="12">
        <f>YEAR(A571)</f>
        <v/>
      </c>
      <c r="C571" s="12">
        <f>YEAR(A571)*12+MONTH(A571)</f>
        <v/>
      </c>
      <c r="D571" s="27">
        <f>IF(D$2="",0,IF(($C571&lt;D$3)+($C571&gt;D$5),0,IF($C571&lt;=D$4,'決まりの表'!$B$5,'決まりの表'!$B$6)))</f>
        <v/>
      </c>
      <c r="E571" s="27">
        <f>IF(E$2="",0,IF(($C571&lt;E$3)+($C571&gt;E$5),0,IF(1+($D$2&lt;&gt;"")*($C571&lt;=$D$6)&gt;=3,'決まりの表'!$B$7,IF($C571&lt;=E$4,'決まりの表'!$B$5,'決まりの表'!$B$6))))</f>
        <v/>
      </c>
      <c r="F571" s="27">
        <f>IF(F$2="",0,IF(($C571&lt;F$3)+($C571&gt;F$5),0,IF(1+($D$2&lt;&gt;"")*($C571&lt;=$D$6)+($E$2&lt;&gt;"")*($C571&lt;=$E$6)&gt;=3,'決まりの表'!$B$7,IF($C571&lt;=F$4,'決まりの表'!$B$5,'決まりの表'!$B$6))))</f>
        <v/>
      </c>
      <c r="G571" s="27">
        <f>IF(G$2="",0,IF(($C571&lt;G$3)+($C571&gt;G$5),0,IF(1+($D$2&lt;&gt;"")*($C571&lt;=$D$6)+($E$2&lt;&gt;"")*($C571&lt;=$E$6)+($F$2&lt;&gt;"")*($C571&lt;=$F$6)&gt;=3,'決まりの表'!$B$7,IF($C571&lt;=G$4,'決まりの表'!$B$5,'決まりの表'!$B$6))))</f>
        <v/>
      </c>
      <c r="H571" s="26">
        <f>SUM(D571:G571)</f>
        <v/>
      </c>
      <c r="I571" s="27">
        <f>IF(COUNTIFS('決まりの表'!$B$12:$B$17,MONTH(A571))&gt;0,H569+H570,0)</f>
        <v/>
      </c>
    </row>
    <row r="572">
      <c r="A572" s="23">
        <f>EOMONTH(A571,0)+1</f>
        <v/>
      </c>
      <c r="B572" s="12">
        <f>YEAR(A572)</f>
        <v/>
      </c>
      <c r="C572" s="12">
        <f>YEAR(A572)*12+MONTH(A572)</f>
        <v/>
      </c>
      <c r="D572" s="27">
        <f>IF(D$2="",0,IF(($C572&lt;D$3)+($C572&gt;D$5),0,IF($C572&lt;=D$4,'決まりの表'!$B$5,'決まりの表'!$B$6)))</f>
        <v/>
      </c>
      <c r="E572" s="27">
        <f>IF(E$2="",0,IF(($C572&lt;E$3)+($C572&gt;E$5),0,IF(1+($D$2&lt;&gt;"")*($C572&lt;=$D$6)&gt;=3,'決まりの表'!$B$7,IF($C572&lt;=E$4,'決まりの表'!$B$5,'決まりの表'!$B$6))))</f>
        <v/>
      </c>
      <c r="F572" s="27">
        <f>IF(F$2="",0,IF(($C572&lt;F$3)+($C572&gt;F$5),0,IF(1+($D$2&lt;&gt;"")*($C572&lt;=$D$6)+($E$2&lt;&gt;"")*($C572&lt;=$E$6)&gt;=3,'決まりの表'!$B$7,IF($C572&lt;=F$4,'決まりの表'!$B$5,'決まりの表'!$B$6))))</f>
        <v/>
      </c>
      <c r="G572" s="27">
        <f>IF(G$2="",0,IF(($C572&lt;G$3)+($C572&gt;G$5),0,IF(1+($D$2&lt;&gt;"")*($C572&lt;=$D$6)+($E$2&lt;&gt;"")*($C572&lt;=$E$6)+($F$2&lt;&gt;"")*($C572&lt;=$F$6)&gt;=3,'決まりの表'!$B$7,IF($C572&lt;=G$4,'決まりの表'!$B$5,'決まりの表'!$B$6))))</f>
        <v/>
      </c>
      <c r="H572" s="26">
        <f>SUM(D572:G572)</f>
        <v/>
      </c>
      <c r="I572" s="27">
        <f>IF(COUNTIFS('決まりの表'!$B$12:$B$17,MONTH(A572))&gt;0,H570+H571,0)</f>
        <v/>
      </c>
    </row>
    <row r="573">
      <c r="A573" s="23">
        <f>EOMONTH(A572,0)+1</f>
        <v/>
      </c>
      <c r="B573" s="12">
        <f>YEAR(A573)</f>
        <v/>
      </c>
      <c r="C573" s="12">
        <f>YEAR(A573)*12+MONTH(A573)</f>
        <v/>
      </c>
      <c r="D573" s="27">
        <f>IF(D$2="",0,IF(($C573&lt;D$3)+($C573&gt;D$5),0,IF($C573&lt;=D$4,'決まりの表'!$B$5,'決まりの表'!$B$6)))</f>
        <v/>
      </c>
      <c r="E573" s="27">
        <f>IF(E$2="",0,IF(($C573&lt;E$3)+($C573&gt;E$5),0,IF(1+($D$2&lt;&gt;"")*($C573&lt;=$D$6)&gt;=3,'決まりの表'!$B$7,IF($C573&lt;=E$4,'決まりの表'!$B$5,'決まりの表'!$B$6))))</f>
        <v/>
      </c>
      <c r="F573" s="27">
        <f>IF(F$2="",0,IF(($C573&lt;F$3)+($C573&gt;F$5),0,IF(1+($D$2&lt;&gt;"")*($C573&lt;=$D$6)+($E$2&lt;&gt;"")*($C573&lt;=$E$6)&gt;=3,'決まりの表'!$B$7,IF($C573&lt;=F$4,'決まりの表'!$B$5,'決まりの表'!$B$6))))</f>
        <v/>
      </c>
      <c r="G573" s="27">
        <f>IF(G$2="",0,IF(($C573&lt;G$3)+($C573&gt;G$5),0,IF(1+($D$2&lt;&gt;"")*($C573&lt;=$D$6)+($E$2&lt;&gt;"")*($C573&lt;=$E$6)+($F$2&lt;&gt;"")*($C573&lt;=$F$6)&gt;=3,'決まりの表'!$B$7,IF($C573&lt;=G$4,'決まりの表'!$B$5,'決まりの表'!$B$6))))</f>
        <v/>
      </c>
      <c r="H573" s="26">
        <f>SUM(D573:G573)</f>
        <v/>
      </c>
      <c r="I573" s="27">
        <f>IF(COUNTIFS('決まりの表'!$B$12:$B$17,MONTH(A573))&gt;0,H571+H572,0)</f>
        <v/>
      </c>
    </row>
    <row r="574">
      <c r="A574" s="23">
        <f>EOMONTH(A573,0)+1</f>
        <v/>
      </c>
      <c r="B574" s="12">
        <f>YEAR(A574)</f>
        <v/>
      </c>
      <c r="C574" s="12">
        <f>YEAR(A574)*12+MONTH(A574)</f>
        <v/>
      </c>
      <c r="D574" s="27">
        <f>IF(D$2="",0,IF(($C574&lt;D$3)+($C574&gt;D$5),0,IF($C574&lt;=D$4,'決まりの表'!$B$5,'決まりの表'!$B$6)))</f>
        <v/>
      </c>
      <c r="E574" s="27">
        <f>IF(E$2="",0,IF(($C574&lt;E$3)+($C574&gt;E$5),0,IF(1+($D$2&lt;&gt;"")*($C574&lt;=$D$6)&gt;=3,'決まりの表'!$B$7,IF($C574&lt;=E$4,'決まりの表'!$B$5,'決まりの表'!$B$6))))</f>
        <v/>
      </c>
      <c r="F574" s="27">
        <f>IF(F$2="",0,IF(($C574&lt;F$3)+($C574&gt;F$5),0,IF(1+($D$2&lt;&gt;"")*($C574&lt;=$D$6)+($E$2&lt;&gt;"")*($C574&lt;=$E$6)&gt;=3,'決まりの表'!$B$7,IF($C574&lt;=F$4,'決まりの表'!$B$5,'決まりの表'!$B$6))))</f>
        <v/>
      </c>
      <c r="G574" s="27">
        <f>IF(G$2="",0,IF(($C574&lt;G$3)+($C574&gt;G$5),0,IF(1+($D$2&lt;&gt;"")*($C574&lt;=$D$6)+($E$2&lt;&gt;"")*($C574&lt;=$E$6)+($F$2&lt;&gt;"")*($C574&lt;=$F$6)&gt;=3,'決まりの表'!$B$7,IF($C574&lt;=G$4,'決まりの表'!$B$5,'決まりの表'!$B$6))))</f>
        <v/>
      </c>
      <c r="H574" s="26">
        <f>SUM(D574:G574)</f>
        <v/>
      </c>
      <c r="I574" s="27">
        <f>IF(COUNTIFS('決まりの表'!$B$12:$B$17,MONTH(A574))&gt;0,H572+H573,0)</f>
        <v/>
      </c>
    </row>
    <row r="575">
      <c r="A575" s="23">
        <f>EOMONTH(A574,0)+1</f>
        <v/>
      </c>
      <c r="B575" s="12">
        <f>YEAR(A575)</f>
        <v/>
      </c>
      <c r="C575" s="12">
        <f>YEAR(A575)*12+MONTH(A575)</f>
        <v/>
      </c>
      <c r="D575" s="27">
        <f>IF(D$2="",0,IF(($C575&lt;D$3)+($C575&gt;D$5),0,IF($C575&lt;=D$4,'決まりの表'!$B$5,'決まりの表'!$B$6)))</f>
        <v/>
      </c>
      <c r="E575" s="27">
        <f>IF(E$2="",0,IF(($C575&lt;E$3)+($C575&gt;E$5),0,IF(1+($D$2&lt;&gt;"")*($C575&lt;=$D$6)&gt;=3,'決まりの表'!$B$7,IF($C575&lt;=E$4,'決まりの表'!$B$5,'決まりの表'!$B$6))))</f>
        <v/>
      </c>
      <c r="F575" s="27">
        <f>IF(F$2="",0,IF(($C575&lt;F$3)+($C575&gt;F$5),0,IF(1+($D$2&lt;&gt;"")*($C575&lt;=$D$6)+($E$2&lt;&gt;"")*($C575&lt;=$E$6)&gt;=3,'決まりの表'!$B$7,IF($C575&lt;=F$4,'決まりの表'!$B$5,'決まりの表'!$B$6))))</f>
        <v/>
      </c>
      <c r="G575" s="27">
        <f>IF(G$2="",0,IF(($C575&lt;G$3)+($C575&gt;G$5),0,IF(1+($D$2&lt;&gt;"")*($C575&lt;=$D$6)+($E$2&lt;&gt;"")*($C575&lt;=$E$6)+($F$2&lt;&gt;"")*($C575&lt;=$F$6)&gt;=3,'決まりの表'!$B$7,IF($C575&lt;=G$4,'決まりの表'!$B$5,'決まりの表'!$B$6))))</f>
        <v/>
      </c>
      <c r="H575" s="26">
        <f>SUM(D575:G575)</f>
        <v/>
      </c>
      <c r="I575" s="27">
        <f>IF(COUNTIFS('決まりの表'!$B$12:$B$17,MONTH(A575))&gt;0,H573+H574,0)</f>
        <v/>
      </c>
    </row>
    <row r="576">
      <c r="A576" s="23">
        <f>EOMONTH(A575,0)+1</f>
        <v/>
      </c>
      <c r="B576" s="12">
        <f>YEAR(A576)</f>
        <v/>
      </c>
      <c r="C576" s="12">
        <f>YEAR(A576)*12+MONTH(A576)</f>
        <v/>
      </c>
      <c r="D576" s="27">
        <f>IF(D$2="",0,IF(($C576&lt;D$3)+($C576&gt;D$5),0,IF($C576&lt;=D$4,'決まりの表'!$B$5,'決まりの表'!$B$6)))</f>
        <v/>
      </c>
      <c r="E576" s="27">
        <f>IF(E$2="",0,IF(($C576&lt;E$3)+($C576&gt;E$5),0,IF(1+($D$2&lt;&gt;"")*($C576&lt;=$D$6)&gt;=3,'決まりの表'!$B$7,IF($C576&lt;=E$4,'決まりの表'!$B$5,'決まりの表'!$B$6))))</f>
        <v/>
      </c>
      <c r="F576" s="27">
        <f>IF(F$2="",0,IF(($C576&lt;F$3)+($C576&gt;F$5),0,IF(1+($D$2&lt;&gt;"")*($C576&lt;=$D$6)+($E$2&lt;&gt;"")*($C576&lt;=$E$6)&gt;=3,'決まりの表'!$B$7,IF($C576&lt;=F$4,'決まりの表'!$B$5,'決まりの表'!$B$6))))</f>
        <v/>
      </c>
      <c r="G576" s="27">
        <f>IF(G$2="",0,IF(($C576&lt;G$3)+($C576&gt;G$5),0,IF(1+($D$2&lt;&gt;"")*($C576&lt;=$D$6)+($E$2&lt;&gt;"")*($C576&lt;=$E$6)+($F$2&lt;&gt;"")*($C576&lt;=$F$6)&gt;=3,'決まりの表'!$B$7,IF($C576&lt;=G$4,'決まりの表'!$B$5,'決まりの表'!$B$6))))</f>
        <v/>
      </c>
      <c r="H576" s="26">
        <f>SUM(D576:G576)</f>
        <v/>
      </c>
      <c r="I576" s="27">
        <f>IF(COUNTIFS('決まりの表'!$B$12:$B$17,MONTH(A576))&gt;0,H574+H575,0)</f>
        <v/>
      </c>
    </row>
    <row r="577">
      <c r="A577" s="23">
        <f>EOMONTH(A576,0)+1</f>
        <v/>
      </c>
      <c r="B577" s="12">
        <f>YEAR(A577)</f>
        <v/>
      </c>
      <c r="C577" s="12">
        <f>YEAR(A577)*12+MONTH(A577)</f>
        <v/>
      </c>
      <c r="D577" s="27">
        <f>IF(D$2="",0,IF(($C577&lt;D$3)+($C577&gt;D$5),0,IF($C577&lt;=D$4,'決まりの表'!$B$5,'決まりの表'!$B$6)))</f>
        <v/>
      </c>
      <c r="E577" s="27">
        <f>IF(E$2="",0,IF(($C577&lt;E$3)+($C577&gt;E$5),0,IF(1+($D$2&lt;&gt;"")*($C577&lt;=$D$6)&gt;=3,'決まりの表'!$B$7,IF($C577&lt;=E$4,'決まりの表'!$B$5,'決まりの表'!$B$6))))</f>
        <v/>
      </c>
      <c r="F577" s="27">
        <f>IF(F$2="",0,IF(($C577&lt;F$3)+($C577&gt;F$5),0,IF(1+($D$2&lt;&gt;"")*($C577&lt;=$D$6)+($E$2&lt;&gt;"")*($C577&lt;=$E$6)&gt;=3,'決まりの表'!$B$7,IF($C577&lt;=F$4,'決まりの表'!$B$5,'決まりの表'!$B$6))))</f>
        <v/>
      </c>
      <c r="G577" s="27">
        <f>IF(G$2="",0,IF(($C577&lt;G$3)+($C577&gt;G$5),0,IF(1+($D$2&lt;&gt;"")*($C577&lt;=$D$6)+($E$2&lt;&gt;"")*($C577&lt;=$E$6)+($F$2&lt;&gt;"")*($C577&lt;=$F$6)&gt;=3,'決まりの表'!$B$7,IF($C577&lt;=G$4,'決まりの表'!$B$5,'決まりの表'!$B$6))))</f>
        <v/>
      </c>
      <c r="H577" s="26">
        <f>SUM(D577:G577)</f>
        <v/>
      </c>
      <c r="I577" s="27">
        <f>IF(COUNTIFS('決まりの表'!$B$12:$B$17,MONTH(A577))&gt;0,H575+H576,0)</f>
        <v/>
      </c>
    </row>
    <row r="578">
      <c r="A578" s="23">
        <f>EOMONTH(A577,0)+1</f>
        <v/>
      </c>
      <c r="B578" s="12">
        <f>YEAR(A578)</f>
        <v/>
      </c>
      <c r="C578" s="12">
        <f>YEAR(A578)*12+MONTH(A578)</f>
        <v/>
      </c>
      <c r="D578" s="27">
        <f>IF(D$2="",0,IF(($C578&lt;D$3)+($C578&gt;D$5),0,IF($C578&lt;=D$4,'決まりの表'!$B$5,'決まりの表'!$B$6)))</f>
        <v/>
      </c>
      <c r="E578" s="27">
        <f>IF(E$2="",0,IF(($C578&lt;E$3)+($C578&gt;E$5),0,IF(1+($D$2&lt;&gt;"")*($C578&lt;=$D$6)&gt;=3,'決まりの表'!$B$7,IF($C578&lt;=E$4,'決まりの表'!$B$5,'決まりの表'!$B$6))))</f>
        <v/>
      </c>
      <c r="F578" s="27">
        <f>IF(F$2="",0,IF(($C578&lt;F$3)+($C578&gt;F$5),0,IF(1+($D$2&lt;&gt;"")*($C578&lt;=$D$6)+($E$2&lt;&gt;"")*($C578&lt;=$E$6)&gt;=3,'決まりの表'!$B$7,IF($C578&lt;=F$4,'決まりの表'!$B$5,'決まりの表'!$B$6))))</f>
        <v/>
      </c>
      <c r="G578" s="27">
        <f>IF(G$2="",0,IF(($C578&lt;G$3)+($C578&gt;G$5),0,IF(1+($D$2&lt;&gt;"")*($C578&lt;=$D$6)+($E$2&lt;&gt;"")*($C578&lt;=$E$6)+($F$2&lt;&gt;"")*($C578&lt;=$F$6)&gt;=3,'決まりの表'!$B$7,IF($C578&lt;=G$4,'決まりの表'!$B$5,'決まりの表'!$B$6))))</f>
        <v/>
      </c>
      <c r="H578" s="26">
        <f>SUM(D578:G578)</f>
        <v/>
      </c>
      <c r="I578" s="27">
        <f>IF(COUNTIFS('決まりの表'!$B$12:$B$17,MONTH(A578))&gt;0,H576+H577,0)</f>
        <v/>
      </c>
    </row>
    <row r="579">
      <c r="A579" s="23">
        <f>EOMONTH(A578,0)+1</f>
        <v/>
      </c>
      <c r="B579" s="12">
        <f>YEAR(A579)</f>
        <v/>
      </c>
      <c r="C579" s="12">
        <f>YEAR(A579)*12+MONTH(A579)</f>
        <v/>
      </c>
      <c r="D579" s="27">
        <f>IF(D$2="",0,IF(($C579&lt;D$3)+($C579&gt;D$5),0,IF($C579&lt;=D$4,'決まりの表'!$B$5,'決まりの表'!$B$6)))</f>
        <v/>
      </c>
      <c r="E579" s="27">
        <f>IF(E$2="",0,IF(($C579&lt;E$3)+($C579&gt;E$5),0,IF(1+($D$2&lt;&gt;"")*($C579&lt;=$D$6)&gt;=3,'決まりの表'!$B$7,IF($C579&lt;=E$4,'決まりの表'!$B$5,'決まりの表'!$B$6))))</f>
        <v/>
      </c>
      <c r="F579" s="27">
        <f>IF(F$2="",0,IF(($C579&lt;F$3)+($C579&gt;F$5),0,IF(1+($D$2&lt;&gt;"")*($C579&lt;=$D$6)+($E$2&lt;&gt;"")*($C579&lt;=$E$6)&gt;=3,'決まりの表'!$B$7,IF($C579&lt;=F$4,'決まりの表'!$B$5,'決まりの表'!$B$6))))</f>
        <v/>
      </c>
      <c r="G579" s="27">
        <f>IF(G$2="",0,IF(($C579&lt;G$3)+($C579&gt;G$5),0,IF(1+($D$2&lt;&gt;"")*($C579&lt;=$D$6)+($E$2&lt;&gt;"")*($C579&lt;=$E$6)+($F$2&lt;&gt;"")*($C579&lt;=$F$6)&gt;=3,'決まりの表'!$B$7,IF($C579&lt;=G$4,'決まりの表'!$B$5,'決まりの表'!$B$6))))</f>
        <v/>
      </c>
      <c r="H579" s="26">
        <f>SUM(D579:G579)</f>
        <v/>
      </c>
      <c r="I579" s="27">
        <f>IF(COUNTIFS('決まりの表'!$B$12:$B$17,MONTH(A579))&gt;0,H577+H578,0)</f>
        <v/>
      </c>
    </row>
    <row r="580">
      <c r="A580" s="23">
        <f>EOMONTH(A579,0)+1</f>
        <v/>
      </c>
      <c r="B580" s="12">
        <f>YEAR(A580)</f>
        <v/>
      </c>
      <c r="C580" s="12">
        <f>YEAR(A580)*12+MONTH(A580)</f>
        <v/>
      </c>
      <c r="D580" s="27">
        <f>IF(D$2="",0,IF(($C580&lt;D$3)+($C580&gt;D$5),0,IF($C580&lt;=D$4,'決まりの表'!$B$5,'決まりの表'!$B$6)))</f>
        <v/>
      </c>
      <c r="E580" s="27">
        <f>IF(E$2="",0,IF(($C580&lt;E$3)+($C580&gt;E$5),0,IF(1+($D$2&lt;&gt;"")*($C580&lt;=$D$6)&gt;=3,'決まりの表'!$B$7,IF($C580&lt;=E$4,'決まりの表'!$B$5,'決まりの表'!$B$6))))</f>
        <v/>
      </c>
      <c r="F580" s="27">
        <f>IF(F$2="",0,IF(($C580&lt;F$3)+($C580&gt;F$5),0,IF(1+($D$2&lt;&gt;"")*($C580&lt;=$D$6)+($E$2&lt;&gt;"")*($C580&lt;=$E$6)&gt;=3,'決まりの表'!$B$7,IF($C580&lt;=F$4,'決まりの表'!$B$5,'決まりの表'!$B$6))))</f>
        <v/>
      </c>
      <c r="G580" s="27">
        <f>IF(G$2="",0,IF(($C580&lt;G$3)+($C580&gt;G$5),0,IF(1+($D$2&lt;&gt;"")*($C580&lt;=$D$6)+($E$2&lt;&gt;"")*($C580&lt;=$E$6)+($F$2&lt;&gt;"")*($C580&lt;=$F$6)&gt;=3,'決まりの表'!$B$7,IF($C580&lt;=G$4,'決まりの表'!$B$5,'決まりの表'!$B$6))))</f>
        <v/>
      </c>
      <c r="H580" s="26">
        <f>SUM(D580:G580)</f>
        <v/>
      </c>
      <c r="I580" s="27">
        <f>IF(COUNTIFS('決まりの表'!$B$12:$B$17,MONTH(A580))&gt;0,H578+H579,0)</f>
        <v/>
      </c>
    </row>
    <row r="581">
      <c r="A581" s="23">
        <f>EOMONTH(A580,0)+1</f>
        <v/>
      </c>
      <c r="B581" s="12">
        <f>YEAR(A581)</f>
        <v/>
      </c>
      <c r="C581" s="12">
        <f>YEAR(A581)*12+MONTH(A581)</f>
        <v/>
      </c>
      <c r="D581" s="27">
        <f>IF(D$2="",0,IF(($C581&lt;D$3)+($C581&gt;D$5),0,IF($C581&lt;=D$4,'決まりの表'!$B$5,'決まりの表'!$B$6)))</f>
        <v/>
      </c>
      <c r="E581" s="27">
        <f>IF(E$2="",0,IF(($C581&lt;E$3)+($C581&gt;E$5),0,IF(1+($D$2&lt;&gt;"")*($C581&lt;=$D$6)&gt;=3,'決まりの表'!$B$7,IF($C581&lt;=E$4,'決まりの表'!$B$5,'決まりの表'!$B$6))))</f>
        <v/>
      </c>
      <c r="F581" s="27">
        <f>IF(F$2="",0,IF(($C581&lt;F$3)+($C581&gt;F$5),0,IF(1+($D$2&lt;&gt;"")*($C581&lt;=$D$6)+($E$2&lt;&gt;"")*($C581&lt;=$E$6)&gt;=3,'決まりの表'!$B$7,IF($C581&lt;=F$4,'決まりの表'!$B$5,'決まりの表'!$B$6))))</f>
        <v/>
      </c>
      <c r="G581" s="27">
        <f>IF(G$2="",0,IF(($C581&lt;G$3)+($C581&gt;G$5),0,IF(1+($D$2&lt;&gt;"")*($C581&lt;=$D$6)+($E$2&lt;&gt;"")*($C581&lt;=$E$6)+($F$2&lt;&gt;"")*($C581&lt;=$F$6)&gt;=3,'決まりの表'!$B$7,IF($C581&lt;=G$4,'決まりの表'!$B$5,'決まりの表'!$B$6))))</f>
        <v/>
      </c>
      <c r="H581" s="26">
        <f>SUM(D581:G581)</f>
        <v/>
      </c>
      <c r="I581" s="27">
        <f>IF(COUNTIFS('決まりの表'!$B$12:$B$17,MONTH(A581))&gt;0,H579+H580,0)</f>
        <v/>
      </c>
    </row>
    <row r="582">
      <c r="A582" s="23">
        <f>EOMONTH(A581,0)+1</f>
        <v/>
      </c>
      <c r="B582" s="12">
        <f>YEAR(A582)</f>
        <v/>
      </c>
      <c r="C582" s="12">
        <f>YEAR(A582)*12+MONTH(A582)</f>
        <v/>
      </c>
      <c r="D582" s="27">
        <f>IF(D$2="",0,IF(($C582&lt;D$3)+($C582&gt;D$5),0,IF($C582&lt;=D$4,'決まりの表'!$B$5,'決まりの表'!$B$6)))</f>
        <v/>
      </c>
      <c r="E582" s="27">
        <f>IF(E$2="",0,IF(($C582&lt;E$3)+($C582&gt;E$5),0,IF(1+($D$2&lt;&gt;"")*($C582&lt;=$D$6)&gt;=3,'決まりの表'!$B$7,IF($C582&lt;=E$4,'決まりの表'!$B$5,'決まりの表'!$B$6))))</f>
        <v/>
      </c>
      <c r="F582" s="27">
        <f>IF(F$2="",0,IF(($C582&lt;F$3)+($C582&gt;F$5),0,IF(1+($D$2&lt;&gt;"")*($C582&lt;=$D$6)+($E$2&lt;&gt;"")*($C582&lt;=$E$6)&gt;=3,'決まりの表'!$B$7,IF($C582&lt;=F$4,'決まりの表'!$B$5,'決まりの表'!$B$6))))</f>
        <v/>
      </c>
      <c r="G582" s="27">
        <f>IF(G$2="",0,IF(($C582&lt;G$3)+($C582&gt;G$5),0,IF(1+($D$2&lt;&gt;"")*($C582&lt;=$D$6)+($E$2&lt;&gt;"")*($C582&lt;=$E$6)+($F$2&lt;&gt;"")*($C582&lt;=$F$6)&gt;=3,'決まりの表'!$B$7,IF($C582&lt;=G$4,'決まりの表'!$B$5,'決まりの表'!$B$6))))</f>
        <v/>
      </c>
      <c r="H582" s="26">
        <f>SUM(D582:G582)</f>
        <v/>
      </c>
      <c r="I582" s="27">
        <f>IF(COUNTIFS('決まりの表'!$B$12:$B$17,MONTH(A582))&gt;0,H580+H581,0)</f>
        <v/>
      </c>
    </row>
    <row r="583">
      <c r="A583" s="23">
        <f>EOMONTH(A582,0)+1</f>
        <v/>
      </c>
      <c r="B583" s="12">
        <f>YEAR(A583)</f>
        <v/>
      </c>
      <c r="C583" s="12">
        <f>YEAR(A583)*12+MONTH(A583)</f>
        <v/>
      </c>
      <c r="D583" s="27">
        <f>IF(D$2="",0,IF(($C583&lt;D$3)+($C583&gt;D$5),0,IF($C583&lt;=D$4,'決まりの表'!$B$5,'決まりの表'!$B$6)))</f>
        <v/>
      </c>
      <c r="E583" s="27">
        <f>IF(E$2="",0,IF(($C583&lt;E$3)+($C583&gt;E$5),0,IF(1+($D$2&lt;&gt;"")*($C583&lt;=$D$6)&gt;=3,'決まりの表'!$B$7,IF($C583&lt;=E$4,'決まりの表'!$B$5,'決まりの表'!$B$6))))</f>
        <v/>
      </c>
      <c r="F583" s="27">
        <f>IF(F$2="",0,IF(($C583&lt;F$3)+($C583&gt;F$5),0,IF(1+($D$2&lt;&gt;"")*($C583&lt;=$D$6)+($E$2&lt;&gt;"")*($C583&lt;=$E$6)&gt;=3,'決まりの表'!$B$7,IF($C583&lt;=F$4,'決まりの表'!$B$5,'決まりの表'!$B$6))))</f>
        <v/>
      </c>
      <c r="G583" s="27">
        <f>IF(G$2="",0,IF(($C583&lt;G$3)+($C583&gt;G$5),0,IF(1+($D$2&lt;&gt;"")*($C583&lt;=$D$6)+($E$2&lt;&gt;"")*($C583&lt;=$E$6)+($F$2&lt;&gt;"")*($C583&lt;=$F$6)&gt;=3,'決まりの表'!$B$7,IF($C583&lt;=G$4,'決まりの表'!$B$5,'決まりの表'!$B$6))))</f>
        <v/>
      </c>
      <c r="H583" s="26">
        <f>SUM(D583:G583)</f>
        <v/>
      </c>
      <c r="I583" s="27">
        <f>IF(COUNTIFS('決まりの表'!$B$12:$B$17,MONTH(A583))&gt;0,H581+H582,0)</f>
        <v/>
      </c>
    </row>
    <row r="584">
      <c r="A584" s="23">
        <f>EOMONTH(A583,0)+1</f>
        <v/>
      </c>
      <c r="B584" s="12">
        <f>YEAR(A584)</f>
        <v/>
      </c>
      <c r="C584" s="12">
        <f>YEAR(A584)*12+MONTH(A584)</f>
        <v/>
      </c>
      <c r="D584" s="27">
        <f>IF(D$2="",0,IF(($C584&lt;D$3)+($C584&gt;D$5),0,IF($C584&lt;=D$4,'決まりの表'!$B$5,'決まりの表'!$B$6)))</f>
        <v/>
      </c>
      <c r="E584" s="27">
        <f>IF(E$2="",0,IF(($C584&lt;E$3)+($C584&gt;E$5),0,IF(1+($D$2&lt;&gt;"")*($C584&lt;=$D$6)&gt;=3,'決まりの表'!$B$7,IF($C584&lt;=E$4,'決まりの表'!$B$5,'決まりの表'!$B$6))))</f>
        <v/>
      </c>
      <c r="F584" s="27">
        <f>IF(F$2="",0,IF(($C584&lt;F$3)+($C584&gt;F$5),0,IF(1+($D$2&lt;&gt;"")*($C584&lt;=$D$6)+($E$2&lt;&gt;"")*($C584&lt;=$E$6)&gt;=3,'決まりの表'!$B$7,IF($C584&lt;=F$4,'決まりの表'!$B$5,'決まりの表'!$B$6))))</f>
        <v/>
      </c>
      <c r="G584" s="27">
        <f>IF(G$2="",0,IF(($C584&lt;G$3)+($C584&gt;G$5),0,IF(1+($D$2&lt;&gt;"")*($C584&lt;=$D$6)+($E$2&lt;&gt;"")*($C584&lt;=$E$6)+($F$2&lt;&gt;"")*($C584&lt;=$F$6)&gt;=3,'決まりの表'!$B$7,IF($C584&lt;=G$4,'決まりの表'!$B$5,'決まりの表'!$B$6))))</f>
        <v/>
      </c>
      <c r="H584" s="26">
        <f>SUM(D584:G584)</f>
        <v/>
      </c>
      <c r="I584" s="27">
        <f>IF(COUNTIFS('決まりの表'!$B$12:$B$17,MONTH(A584))&gt;0,H582+H583,0)</f>
        <v/>
      </c>
    </row>
    <row r="585">
      <c r="A585" s="23">
        <f>EOMONTH(A584,0)+1</f>
        <v/>
      </c>
      <c r="B585" s="12">
        <f>YEAR(A585)</f>
        <v/>
      </c>
      <c r="C585" s="12">
        <f>YEAR(A585)*12+MONTH(A585)</f>
        <v/>
      </c>
      <c r="D585" s="27">
        <f>IF(D$2="",0,IF(($C585&lt;D$3)+($C585&gt;D$5),0,IF($C585&lt;=D$4,'決まりの表'!$B$5,'決まりの表'!$B$6)))</f>
        <v/>
      </c>
      <c r="E585" s="27">
        <f>IF(E$2="",0,IF(($C585&lt;E$3)+($C585&gt;E$5),0,IF(1+($D$2&lt;&gt;"")*($C585&lt;=$D$6)&gt;=3,'決まりの表'!$B$7,IF($C585&lt;=E$4,'決まりの表'!$B$5,'決まりの表'!$B$6))))</f>
        <v/>
      </c>
      <c r="F585" s="27">
        <f>IF(F$2="",0,IF(($C585&lt;F$3)+($C585&gt;F$5),0,IF(1+($D$2&lt;&gt;"")*($C585&lt;=$D$6)+($E$2&lt;&gt;"")*($C585&lt;=$E$6)&gt;=3,'決まりの表'!$B$7,IF($C585&lt;=F$4,'決まりの表'!$B$5,'決まりの表'!$B$6))))</f>
        <v/>
      </c>
      <c r="G585" s="27">
        <f>IF(G$2="",0,IF(($C585&lt;G$3)+($C585&gt;G$5),0,IF(1+($D$2&lt;&gt;"")*($C585&lt;=$D$6)+($E$2&lt;&gt;"")*($C585&lt;=$E$6)+($F$2&lt;&gt;"")*($C585&lt;=$F$6)&gt;=3,'決まりの表'!$B$7,IF($C585&lt;=G$4,'決まりの表'!$B$5,'決まりの表'!$B$6))))</f>
        <v/>
      </c>
      <c r="H585" s="26">
        <f>SUM(D585:G585)</f>
        <v/>
      </c>
      <c r="I585" s="27">
        <f>IF(COUNTIFS('決まりの表'!$B$12:$B$17,MONTH(A585))&gt;0,H583+H584,0)</f>
        <v/>
      </c>
    </row>
    <row r="586">
      <c r="A586" s="23">
        <f>EOMONTH(A585,0)+1</f>
        <v/>
      </c>
      <c r="B586" s="12">
        <f>YEAR(A586)</f>
        <v/>
      </c>
      <c r="C586" s="12">
        <f>YEAR(A586)*12+MONTH(A586)</f>
        <v/>
      </c>
      <c r="D586" s="27">
        <f>IF(D$2="",0,IF(($C586&lt;D$3)+($C586&gt;D$5),0,IF($C586&lt;=D$4,'決まりの表'!$B$5,'決まりの表'!$B$6)))</f>
        <v/>
      </c>
      <c r="E586" s="27">
        <f>IF(E$2="",0,IF(($C586&lt;E$3)+($C586&gt;E$5),0,IF(1+($D$2&lt;&gt;"")*($C586&lt;=$D$6)&gt;=3,'決まりの表'!$B$7,IF($C586&lt;=E$4,'決まりの表'!$B$5,'決まりの表'!$B$6))))</f>
        <v/>
      </c>
      <c r="F586" s="27">
        <f>IF(F$2="",0,IF(($C586&lt;F$3)+($C586&gt;F$5),0,IF(1+($D$2&lt;&gt;"")*($C586&lt;=$D$6)+($E$2&lt;&gt;"")*($C586&lt;=$E$6)&gt;=3,'決まりの表'!$B$7,IF($C586&lt;=F$4,'決まりの表'!$B$5,'決まりの表'!$B$6))))</f>
        <v/>
      </c>
      <c r="G586" s="27">
        <f>IF(G$2="",0,IF(($C586&lt;G$3)+($C586&gt;G$5),0,IF(1+($D$2&lt;&gt;"")*($C586&lt;=$D$6)+($E$2&lt;&gt;"")*($C586&lt;=$E$6)+($F$2&lt;&gt;"")*($C586&lt;=$F$6)&gt;=3,'決まりの表'!$B$7,IF($C586&lt;=G$4,'決まりの表'!$B$5,'決まりの表'!$B$6))))</f>
        <v/>
      </c>
      <c r="H586" s="26">
        <f>SUM(D586:G586)</f>
        <v/>
      </c>
      <c r="I586" s="27">
        <f>IF(COUNTIFS('決まりの表'!$B$12:$B$17,MONTH(A586))&gt;0,H584+H585,0)</f>
        <v/>
      </c>
    </row>
    <row r="587">
      <c r="A587" s="23">
        <f>EOMONTH(A586,0)+1</f>
        <v/>
      </c>
      <c r="B587" s="12">
        <f>YEAR(A587)</f>
        <v/>
      </c>
      <c r="C587" s="12">
        <f>YEAR(A587)*12+MONTH(A587)</f>
        <v/>
      </c>
      <c r="D587" s="27">
        <f>IF(D$2="",0,IF(($C587&lt;D$3)+($C587&gt;D$5),0,IF($C587&lt;=D$4,'決まりの表'!$B$5,'決まりの表'!$B$6)))</f>
        <v/>
      </c>
      <c r="E587" s="27">
        <f>IF(E$2="",0,IF(($C587&lt;E$3)+($C587&gt;E$5),0,IF(1+($D$2&lt;&gt;"")*($C587&lt;=$D$6)&gt;=3,'決まりの表'!$B$7,IF($C587&lt;=E$4,'決まりの表'!$B$5,'決まりの表'!$B$6))))</f>
        <v/>
      </c>
      <c r="F587" s="27">
        <f>IF(F$2="",0,IF(($C587&lt;F$3)+($C587&gt;F$5),0,IF(1+($D$2&lt;&gt;"")*($C587&lt;=$D$6)+($E$2&lt;&gt;"")*($C587&lt;=$E$6)&gt;=3,'決まりの表'!$B$7,IF($C587&lt;=F$4,'決まりの表'!$B$5,'決まりの表'!$B$6))))</f>
        <v/>
      </c>
      <c r="G587" s="27">
        <f>IF(G$2="",0,IF(($C587&lt;G$3)+($C587&gt;G$5),0,IF(1+($D$2&lt;&gt;"")*($C587&lt;=$D$6)+($E$2&lt;&gt;"")*($C587&lt;=$E$6)+($F$2&lt;&gt;"")*($C587&lt;=$F$6)&gt;=3,'決まりの表'!$B$7,IF($C587&lt;=G$4,'決まりの表'!$B$5,'決まりの表'!$B$6))))</f>
        <v/>
      </c>
      <c r="H587" s="26">
        <f>SUM(D587:G587)</f>
        <v/>
      </c>
      <c r="I587" s="27">
        <f>IF(COUNTIFS('決まりの表'!$B$12:$B$17,MONTH(A587))&gt;0,H585+H586,0)</f>
        <v/>
      </c>
    </row>
    <row r="588">
      <c r="A588" s="23">
        <f>EOMONTH(A587,0)+1</f>
        <v/>
      </c>
      <c r="B588" s="12">
        <f>YEAR(A588)</f>
        <v/>
      </c>
      <c r="C588" s="12">
        <f>YEAR(A588)*12+MONTH(A588)</f>
        <v/>
      </c>
      <c r="D588" s="27">
        <f>IF(D$2="",0,IF(($C588&lt;D$3)+($C588&gt;D$5),0,IF($C588&lt;=D$4,'決まりの表'!$B$5,'決まりの表'!$B$6)))</f>
        <v/>
      </c>
      <c r="E588" s="27">
        <f>IF(E$2="",0,IF(($C588&lt;E$3)+($C588&gt;E$5),0,IF(1+($D$2&lt;&gt;"")*($C588&lt;=$D$6)&gt;=3,'決まりの表'!$B$7,IF($C588&lt;=E$4,'決まりの表'!$B$5,'決まりの表'!$B$6))))</f>
        <v/>
      </c>
      <c r="F588" s="27">
        <f>IF(F$2="",0,IF(($C588&lt;F$3)+($C588&gt;F$5),0,IF(1+($D$2&lt;&gt;"")*($C588&lt;=$D$6)+($E$2&lt;&gt;"")*($C588&lt;=$E$6)&gt;=3,'決まりの表'!$B$7,IF($C588&lt;=F$4,'決まりの表'!$B$5,'決まりの表'!$B$6))))</f>
        <v/>
      </c>
      <c r="G588" s="27">
        <f>IF(G$2="",0,IF(($C588&lt;G$3)+($C588&gt;G$5),0,IF(1+($D$2&lt;&gt;"")*($C588&lt;=$D$6)+($E$2&lt;&gt;"")*($C588&lt;=$E$6)+($F$2&lt;&gt;"")*($C588&lt;=$F$6)&gt;=3,'決まりの表'!$B$7,IF($C588&lt;=G$4,'決まりの表'!$B$5,'決まりの表'!$B$6))))</f>
        <v/>
      </c>
      <c r="H588" s="26">
        <f>SUM(D588:G588)</f>
        <v/>
      </c>
      <c r="I588" s="27">
        <f>IF(COUNTIFS('決まりの表'!$B$12:$B$17,MONTH(A588))&gt;0,H586+H587,0)</f>
        <v/>
      </c>
    </row>
    <row r="589">
      <c r="A589" s="23">
        <f>EOMONTH(A588,0)+1</f>
        <v/>
      </c>
      <c r="B589" s="12">
        <f>YEAR(A589)</f>
        <v/>
      </c>
      <c r="C589" s="12">
        <f>YEAR(A589)*12+MONTH(A589)</f>
        <v/>
      </c>
      <c r="D589" s="27">
        <f>IF(D$2="",0,IF(($C589&lt;D$3)+($C589&gt;D$5),0,IF($C589&lt;=D$4,'決まりの表'!$B$5,'決まりの表'!$B$6)))</f>
        <v/>
      </c>
      <c r="E589" s="27">
        <f>IF(E$2="",0,IF(($C589&lt;E$3)+($C589&gt;E$5),0,IF(1+($D$2&lt;&gt;"")*($C589&lt;=$D$6)&gt;=3,'決まりの表'!$B$7,IF($C589&lt;=E$4,'決まりの表'!$B$5,'決まりの表'!$B$6))))</f>
        <v/>
      </c>
      <c r="F589" s="27">
        <f>IF(F$2="",0,IF(($C589&lt;F$3)+($C589&gt;F$5),0,IF(1+($D$2&lt;&gt;"")*($C589&lt;=$D$6)+($E$2&lt;&gt;"")*($C589&lt;=$E$6)&gt;=3,'決まりの表'!$B$7,IF($C589&lt;=F$4,'決まりの表'!$B$5,'決まりの表'!$B$6))))</f>
        <v/>
      </c>
      <c r="G589" s="27">
        <f>IF(G$2="",0,IF(($C589&lt;G$3)+($C589&gt;G$5),0,IF(1+($D$2&lt;&gt;"")*($C589&lt;=$D$6)+($E$2&lt;&gt;"")*($C589&lt;=$E$6)+($F$2&lt;&gt;"")*($C589&lt;=$F$6)&gt;=3,'決まりの表'!$B$7,IF($C589&lt;=G$4,'決まりの表'!$B$5,'決まりの表'!$B$6))))</f>
        <v/>
      </c>
      <c r="H589" s="26">
        <f>SUM(D589:G589)</f>
        <v/>
      </c>
      <c r="I589" s="27">
        <f>IF(COUNTIFS('決まりの表'!$B$12:$B$17,MONTH(A589))&gt;0,H587+H588,0)</f>
        <v/>
      </c>
    </row>
    <row r="590">
      <c r="A590" s="23">
        <f>EOMONTH(A589,0)+1</f>
        <v/>
      </c>
      <c r="B590" s="12">
        <f>YEAR(A590)</f>
        <v/>
      </c>
      <c r="C590" s="12">
        <f>YEAR(A590)*12+MONTH(A590)</f>
        <v/>
      </c>
      <c r="D590" s="27">
        <f>IF(D$2="",0,IF(($C590&lt;D$3)+($C590&gt;D$5),0,IF($C590&lt;=D$4,'決まりの表'!$B$5,'決まりの表'!$B$6)))</f>
        <v/>
      </c>
      <c r="E590" s="27">
        <f>IF(E$2="",0,IF(($C590&lt;E$3)+($C590&gt;E$5),0,IF(1+($D$2&lt;&gt;"")*($C590&lt;=$D$6)&gt;=3,'決まりの表'!$B$7,IF($C590&lt;=E$4,'決まりの表'!$B$5,'決まりの表'!$B$6))))</f>
        <v/>
      </c>
      <c r="F590" s="27">
        <f>IF(F$2="",0,IF(($C590&lt;F$3)+($C590&gt;F$5),0,IF(1+($D$2&lt;&gt;"")*($C590&lt;=$D$6)+($E$2&lt;&gt;"")*($C590&lt;=$E$6)&gt;=3,'決まりの表'!$B$7,IF($C590&lt;=F$4,'決まりの表'!$B$5,'決まりの表'!$B$6))))</f>
        <v/>
      </c>
      <c r="G590" s="27">
        <f>IF(G$2="",0,IF(($C590&lt;G$3)+($C590&gt;G$5),0,IF(1+($D$2&lt;&gt;"")*($C590&lt;=$D$6)+($E$2&lt;&gt;"")*($C590&lt;=$E$6)+($F$2&lt;&gt;"")*($C590&lt;=$F$6)&gt;=3,'決まりの表'!$B$7,IF($C590&lt;=G$4,'決まりの表'!$B$5,'決まりの表'!$B$6))))</f>
        <v/>
      </c>
      <c r="H590" s="26">
        <f>SUM(D590:G590)</f>
        <v/>
      </c>
      <c r="I590" s="27">
        <f>IF(COUNTIFS('決まりの表'!$B$12:$B$17,MONTH(A590))&gt;0,H588+H589,0)</f>
        <v/>
      </c>
    </row>
    <row r="591">
      <c r="A591" s="23">
        <f>EOMONTH(A590,0)+1</f>
        <v/>
      </c>
      <c r="B591" s="12">
        <f>YEAR(A591)</f>
        <v/>
      </c>
      <c r="C591" s="12">
        <f>YEAR(A591)*12+MONTH(A591)</f>
        <v/>
      </c>
      <c r="D591" s="27">
        <f>IF(D$2="",0,IF(($C591&lt;D$3)+($C591&gt;D$5),0,IF($C591&lt;=D$4,'決まりの表'!$B$5,'決まりの表'!$B$6)))</f>
        <v/>
      </c>
      <c r="E591" s="27">
        <f>IF(E$2="",0,IF(($C591&lt;E$3)+($C591&gt;E$5),0,IF(1+($D$2&lt;&gt;"")*($C591&lt;=$D$6)&gt;=3,'決まりの表'!$B$7,IF($C591&lt;=E$4,'決まりの表'!$B$5,'決まりの表'!$B$6))))</f>
        <v/>
      </c>
      <c r="F591" s="27">
        <f>IF(F$2="",0,IF(($C591&lt;F$3)+($C591&gt;F$5),0,IF(1+($D$2&lt;&gt;"")*($C591&lt;=$D$6)+($E$2&lt;&gt;"")*($C591&lt;=$E$6)&gt;=3,'決まりの表'!$B$7,IF($C591&lt;=F$4,'決まりの表'!$B$5,'決まりの表'!$B$6))))</f>
        <v/>
      </c>
      <c r="G591" s="27">
        <f>IF(G$2="",0,IF(($C591&lt;G$3)+($C591&gt;G$5),0,IF(1+($D$2&lt;&gt;"")*($C591&lt;=$D$6)+($E$2&lt;&gt;"")*($C591&lt;=$E$6)+($F$2&lt;&gt;"")*($C591&lt;=$F$6)&gt;=3,'決まりの表'!$B$7,IF($C591&lt;=G$4,'決まりの表'!$B$5,'決まりの表'!$B$6))))</f>
        <v/>
      </c>
      <c r="H591" s="26">
        <f>SUM(D591:G591)</f>
        <v/>
      </c>
      <c r="I591" s="27">
        <f>IF(COUNTIFS('決まりの表'!$B$12:$B$17,MONTH(A591))&gt;0,H589+H590,0)</f>
        <v/>
      </c>
    </row>
    <row r="592">
      <c r="A592" s="23">
        <f>EOMONTH(A591,0)+1</f>
        <v/>
      </c>
      <c r="B592" s="12">
        <f>YEAR(A592)</f>
        <v/>
      </c>
      <c r="C592" s="12">
        <f>YEAR(A592)*12+MONTH(A592)</f>
        <v/>
      </c>
      <c r="D592" s="27">
        <f>IF(D$2="",0,IF(($C592&lt;D$3)+($C592&gt;D$5),0,IF($C592&lt;=D$4,'決まりの表'!$B$5,'決まりの表'!$B$6)))</f>
        <v/>
      </c>
      <c r="E592" s="27">
        <f>IF(E$2="",0,IF(($C592&lt;E$3)+($C592&gt;E$5),0,IF(1+($D$2&lt;&gt;"")*($C592&lt;=$D$6)&gt;=3,'決まりの表'!$B$7,IF($C592&lt;=E$4,'決まりの表'!$B$5,'決まりの表'!$B$6))))</f>
        <v/>
      </c>
      <c r="F592" s="27">
        <f>IF(F$2="",0,IF(($C592&lt;F$3)+($C592&gt;F$5),0,IF(1+($D$2&lt;&gt;"")*($C592&lt;=$D$6)+($E$2&lt;&gt;"")*($C592&lt;=$E$6)&gt;=3,'決まりの表'!$B$7,IF($C592&lt;=F$4,'決まりの表'!$B$5,'決まりの表'!$B$6))))</f>
        <v/>
      </c>
      <c r="G592" s="27">
        <f>IF(G$2="",0,IF(($C592&lt;G$3)+($C592&gt;G$5),0,IF(1+($D$2&lt;&gt;"")*($C592&lt;=$D$6)+($E$2&lt;&gt;"")*($C592&lt;=$E$6)+($F$2&lt;&gt;"")*($C592&lt;=$F$6)&gt;=3,'決まりの表'!$B$7,IF($C592&lt;=G$4,'決まりの表'!$B$5,'決まりの表'!$B$6))))</f>
        <v/>
      </c>
      <c r="H592" s="26">
        <f>SUM(D592:G592)</f>
        <v/>
      </c>
      <c r="I592" s="27">
        <f>IF(COUNTIFS('決まりの表'!$B$12:$B$17,MONTH(A592))&gt;0,H590+H591,0)</f>
        <v/>
      </c>
    </row>
    <row r="593">
      <c r="A593" s="23">
        <f>EOMONTH(A592,0)+1</f>
        <v/>
      </c>
      <c r="B593" s="12">
        <f>YEAR(A593)</f>
        <v/>
      </c>
      <c r="C593" s="12">
        <f>YEAR(A593)*12+MONTH(A593)</f>
        <v/>
      </c>
      <c r="D593" s="27">
        <f>IF(D$2="",0,IF(($C593&lt;D$3)+($C593&gt;D$5),0,IF($C593&lt;=D$4,'決まりの表'!$B$5,'決まりの表'!$B$6)))</f>
        <v/>
      </c>
      <c r="E593" s="27">
        <f>IF(E$2="",0,IF(($C593&lt;E$3)+($C593&gt;E$5),0,IF(1+($D$2&lt;&gt;"")*($C593&lt;=$D$6)&gt;=3,'決まりの表'!$B$7,IF($C593&lt;=E$4,'決まりの表'!$B$5,'決まりの表'!$B$6))))</f>
        <v/>
      </c>
      <c r="F593" s="27">
        <f>IF(F$2="",0,IF(($C593&lt;F$3)+($C593&gt;F$5),0,IF(1+($D$2&lt;&gt;"")*($C593&lt;=$D$6)+($E$2&lt;&gt;"")*($C593&lt;=$E$6)&gt;=3,'決まりの表'!$B$7,IF($C593&lt;=F$4,'決まりの表'!$B$5,'決まりの表'!$B$6))))</f>
        <v/>
      </c>
      <c r="G593" s="27">
        <f>IF(G$2="",0,IF(($C593&lt;G$3)+($C593&gt;G$5),0,IF(1+($D$2&lt;&gt;"")*($C593&lt;=$D$6)+($E$2&lt;&gt;"")*($C593&lt;=$E$6)+($F$2&lt;&gt;"")*($C593&lt;=$F$6)&gt;=3,'決まりの表'!$B$7,IF($C593&lt;=G$4,'決まりの表'!$B$5,'決まりの表'!$B$6))))</f>
        <v/>
      </c>
      <c r="H593" s="26">
        <f>SUM(D593:G593)</f>
        <v/>
      </c>
      <c r="I593" s="27">
        <f>IF(COUNTIFS('決まりの表'!$B$12:$B$17,MONTH(A593))&gt;0,H591+H592,0)</f>
        <v/>
      </c>
    </row>
    <row r="594">
      <c r="A594" s="23">
        <f>EOMONTH(A593,0)+1</f>
        <v/>
      </c>
      <c r="B594" s="12">
        <f>YEAR(A594)</f>
        <v/>
      </c>
      <c r="C594" s="12">
        <f>YEAR(A594)*12+MONTH(A594)</f>
        <v/>
      </c>
      <c r="D594" s="27">
        <f>IF(D$2="",0,IF(($C594&lt;D$3)+($C594&gt;D$5),0,IF($C594&lt;=D$4,'決まりの表'!$B$5,'決まりの表'!$B$6)))</f>
        <v/>
      </c>
      <c r="E594" s="27">
        <f>IF(E$2="",0,IF(($C594&lt;E$3)+($C594&gt;E$5),0,IF(1+($D$2&lt;&gt;"")*($C594&lt;=$D$6)&gt;=3,'決まりの表'!$B$7,IF($C594&lt;=E$4,'決まりの表'!$B$5,'決まりの表'!$B$6))))</f>
        <v/>
      </c>
      <c r="F594" s="27">
        <f>IF(F$2="",0,IF(($C594&lt;F$3)+($C594&gt;F$5),0,IF(1+($D$2&lt;&gt;"")*($C594&lt;=$D$6)+($E$2&lt;&gt;"")*($C594&lt;=$E$6)&gt;=3,'決まりの表'!$B$7,IF($C594&lt;=F$4,'決まりの表'!$B$5,'決まりの表'!$B$6))))</f>
        <v/>
      </c>
      <c r="G594" s="27">
        <f>IF(G$2="",0,IF(($C594&lt;G$3)+($C594&gt;G$5),0,IF(1+($D$2&lt;&gt;"")*($C594&lt;=$D$6)+($E$2&lt;&gt;"")*($C594&lt;=$E$6)+($F$2&lt;&gt;"")*($C594&lt;=$F$6)&gt;=3,'決まりの表'!$B$7,IF($C594&lt;=G$4,'決まりの表'!$B$5,'決まりの表'!$B$6))))</f>
        <v/>
      </c>
      <c r="H594" s="26">
        <f>SUM(D594:G594)</f>
        <v/>
      </c>
      <c r="I594" s="27">
        <f>IF(COUNTIFS('決まりの表'!$B$12:$B$17,MONTH(A594))&gt;0,H592+H593,0)</f>
        <v/>
      </c>
    </row>
    <row r="595">
      <c r="A595" s="23">
        <f>EOMONTH(A594,0)+1</f>
        <v/>
      </c>
      <c r="B595" s="12">
        <f>YEAR(A595)</f>
        <v/>
      </c>
      <c r="C595" s="12">
        <f>YEAR(A595)*12+MONTH(A595)</f>
        <v/>
      </c>
      <c r="D595" s="27">
        <f>IF(D$2="",0,IF(($C595&lt;D$3)+($C595&gt;D$5),0,IF($C595&lt;=D$4,'決まりの表'!$B$5,'決まりの表'!$B$6)))</f>
        <v/>
      </c>
      <c r="E595" s="27">
        <f>IF(E$2="",0,IF(($C595&lt;E$3)+($C595&gt;E$5),0,IF(1+($D$2&lt;&gt;"")*($C595&lt;=$D$6)&gt;=3,'決まりの表'!$B$7,IF($C595&lt;=E$4,'決まりの表'!$B$5,'決まりの表'!$B$6))))</f>
        <v/>
      </c>
      <c r="F595" s="27">
        <f>IF(F$2="",0,IF(($C595&lt;F$3)+($C595&gt;F$5),0,IF(1+($D$2&lt;&gt;"")*($C595&lt;=$D$6)+($E$2&lt;&gt;"")*($C595&lt;=$E$6)&gt;=3,'決まりの表'!$B$7,IF($C595&lt;=F$4,'決まりの表'!$B$5,'決まりの表'!$B$6))))</f>
        <v/>
      </c>
      <c r="G595" s="27">
        <f>IF(G$2="",0,IF(($C595&lt;G$3)+($C595&gt;G$5),0,IF(1+($D$2&lt;&gt;"")*($C595&lt;=$D$6)+($E$2&lt;&gt;"")*($C595&lt;=$E$6)+($F$2&lt;&gt;"")*($C595&lt;=$F$6)&gt;=3,'決まりの表'!$B$7,IF($C595&lt;=G$4,'決まりの表'!$B$5,'決まりの表'!$B$6))))</f>
        <v/>
      </c>
      <c r="H595" s="26">
        <f>SUM(D595:G595)</f>
        <v/>
      </c>
      <c r="I595" s="27">
        <f>IF(COUNTIFS('決まりの表'!$B$12:$B$17,MONTH(A595))&gt;0,H593+H594,0)</f>
        <v/>
      </c>
    </row>
    <row r="596">
      <c r="A596" s="23">
        <f>EOMONTH(A595,0)+1</f>
        <v/>
      </c>
      <c r="B596" s="12">
        <f>YEAR(A596)</f>
        <v/>
      </c>
      <c r="C596" s="12">
        <f>YEAR(A596)*12+MONTH(A596)</f>
        <v/>
      </c>
      <c r="D596" s="27">
        <f>IF(D$2="",0,IF(($C596&lt;D$3)+($C596&gt;D$5),0,IF($C596&lt;=D$4,'決まりの表'!$B$5,'決まりの表'!$B$6)))</f>
        <v/>
      </c>
      <c r="E596" s="27">
        <f>IF(E$2="",0,IF(($C596&lt;E$3)+($C596&gt;E$5),0,IF(1+($D$2&lt;&gt;"")*($C596&lt;=$D$6)&gt;=3,'決まりの表'!$B$7,IF($C596&lt;=E$4,'決まりの表'!$B$5,'決まりの表'!$B$6))))</f>
        <v/>
      </c>
      <c r="F596" s="27">
        <f>IF(F$2="",0,IF(($C596&lt;F$3)+($C596&gt;F$5),0,IF(1+($D$2&lt;&gt;"")*($C596&lt;=$D$6)+($E$2&lt;&gt;"")*($C596&lt;=$E$6)&gt;=3,'決まりの表'!$B$7,IF($C596&lt;=F$4,'決まりの表'!$B$5,'決まりの表'!$B$6))))</f>
        <v/>
      </c>
      <c r="G596" s="27">
        <f>IF(G$2="",0,IF(($C596&lt;G$3)+($C596&gt;G$5),0,IF(1+($D$2&lt;&gt;"")*($C596&lt;=$D$6)+($E$2&lt;&gt;"")*($C596&lt;=$E$6)+($F$2&lt;&gt;"")*($C596&lt;=$F$6)&gt;=3,'決まりの表'!$B$7,IF($C596&lt;=G$4,'決まりの表'!$B$5,'決まりの表'!$B$6))))</f>
        <v/>
      </c>
      <c r="H596" s="26">
        <f>SUM(D596:G596)</f>
        <v/>
      </c>
      <c r="I596" s="27">
        <f>IF(COUNTIFS('決まりの表'!$B$12:$B$17,MONTH(A596))&gt;0,H594+H595,0)</f>
        <v/>
      </c>
    </row>
    <row r="597">
      <c r="A597" s="23">
        <f>EOMONTH(A596,0)+1</f>
        <v/>
      </c>
      <c r="B597" s="12">
        <f>YEAR(A597)</f>
        <v/>
      </c>
      <c r="C597" s="12">
        <f>YEAR(A597)*12+MONTH(A597)</f>
        <v/>
      </c>
      <c r="D597" s="27">
        <f>IF(D$2="",0,IF(($C597&lt;D$3)+($C597&gt;D$5),0,IF($C597&lt;=D$4,'決まりの表'!$B$5,'決まりの表'!$B$6)))</f>
        <v/>
      </c>
      <c r="E597" s="27">
        <f>IF(E$2="",0,IF(($C597&lt;E$3)+($C597&gt;E$5),0,IF(1+($D$2&lt;&gt;"")*($C597&lt;=$D$6)&gt;=3,'決まりの表'!$B$7,IF($C597&lt;=E$4,'決まりの表'!$B$5,'決まりの表'!$B$6))))</f>
        <v/>
      </c>
      <c r="F597" s="27">
        <f>IF(F$2="",0,IF(($C597&lt;F$3)+($C597&gt;F$5),0,IF(1+($D$2&lt;&gt;"")*($C597&lt;=$D$6)+($E$2&lt;&gt;"")*($C597&lt;=$E$6)&gt;=3,'決まりの表'!$B$7,IF($C597&lt;=F$4,'決まりの表'!$B$5,'決まりの表'!$B$6))))</f>
        <v/>
      </c>
      <c r="G597" s="27">
        <f>IF(G$2="",0,IF(($C597&lt;G$3)+($C597&gt;G$5),0,IF(1+($D$2&lt;&gt;"")*($C597&lt;=$D$6)+($E$2&lt;&gt;"")*($C597&lt;=$E$6)+($F$2&lt;&gt;"")*($C597&lt;=$F$6)&gt;=3,'決まりの表'!$B$7,IF($C597&lt;=G$4,'決まりの表'!$B$5,'決まりの表'!$B$6))))</f>
        <v/>
      </c>
      <c r="H597" s="26">
        <f>SUM(D597:G597)</f>
        <v/>
      </c>
      <c r="I597" s="27">
        <f>IF(COUNTIFS('決まりの表'!$B$12:$B$17,MONTH(A597))&gt;0,H595+H596,0)</f>
        <v/>
      </c>
    </row>
    <row r="598">
      <c r="A598" s="23">
        <f>EOMONTH(A597,0)+1</f>
        <v/>
      </c>
      <c r="B598" s="12">
        <f>YEAR(A598)</f>
        <v/>
      </c>
      <c r="C598" s="12">
        <f>YEAR(A598)*12+MONTH(A598)</f>
        <v/>
      </c>
      <c r="D598" s="27">
        <f>IF(D$2="",0,IF(($C598&lt;D$3)+($C598&gt;D$5),0,IF($C598&lt;=D$4,'決まりの表'!$B$5,'決まりの表'!$B$6)))</f>
        <v/>
      </c>
      <c r="E598" s="27">
        <f>IF(E$2="",0,IF(($C598&lt;E$3)+($C598&gt;E$5),0,IF(1+($D$2&lt;&gt;"")*($C598&lt;=$D$6)&gt;=3,'決まりの表'!$B$7,IF($C598&lt;=E$4,'決まりの表'!$B$5,'決まりの表'!$B$6))))</f>
        <v/>
      </c>
      <c r="F598" s="27">
        <f>IF(F$2="",0,IF(($C598&lt;F$3)+($C598&gt;F$5),0,IF(1+($D$2&lt;&gt;"")*($C598&lt;=$D$6)+($E$2&lt;&gt;"")*($C598&lt;=$E$6)&gt;=3,'決まりの表'!$B$7,IF($C598&lt;=F$4,'決まりの表'!$B$5,'決まりの表'!$B$6))))</f>
        <v/>
      </c>
      <c r="G598" s="27">
        <f>IF(G$2="",0,IF(($C598&lt;G$3)+($C598&gt;G$5),0,IF(1+($D$2&lt;&gt;"")*($C598&lt;=$D$6)+($E$2&lt;&gt;"")*($C598&lt;=$E$6)+($F$2&lt;&gt;"")*($C598&lt;=$F$6)&gt;=3,'決まりの表'!$B$7,IF($C598&lt;=G$4,'決まりの表'!$B$5,'決まりの表'!$B$6))))</f>
        <v/>
      </c>
      <c r="H598" s="26">
        <f>SUM(D598:G598)</f>
        <v/>
      </c>
      <c r="I598" s="27">
        <f>IF(COUNTIFS('決まりの表'!$B$12:$B$17,MONTH(A598))&gt;0,H596+H597,0)</f>
        <v/>
      </c>
    </row>
    <row r="599">
      <c r="A599" s="23">
        <f>EOMONTH(A598,0)+1</f>
        <v/>
      </c>
      <c r="B599" s="12">
        <f>YEAR(A599)</f>
        <v/>
      </c>
      <c r="C599" s="12">
        <f>YEAR(A599)*12+MONTH(A599)</f>
        <v/>
      </c>
      <c r="D599" s="27">
        <f>IF(D$2="",0,IF(($C599&lt;D$3)+($C599&gt;D$5),0,IF($C599&lt;=D$4,'決まりの表'!$B$5,'決まりの表'!$B$6)))</f>
        <v/>
      </c>
      <c r="E599" s="27">
        <f>IF(E$2="",0,IF(($C599&lt;E$3)+($C599&gt;E$5),0,IF(1+($D$2&lt;&gt;"")*($C599&lt;=$D$6)&gt;=3,'決まりの表'!$B$7,IF($C599&lt;=E$4,'決まりの表'!$B$5,'決まりの表'!$B$6))))</f>
        <v/>
      </c>
      <c r="F599" s="27">
        <f>IF(F$2="",0,IF(($C599&lt;F$3)+($C599&gt;F$5),0,IF(1+($D$2&lt;&gt;"")*($C599&lt;=$D$6)+($E$2&lt;&gt;"")*($C599&lt;=$E$6)&gt;=3,'決まりの表'!$B$7,IF($C599&lt;=F$4,'決まりの表'!$B$5,'決まりの表'!$B$6))))</f>
        <v/>
      </c>
      <c r="G599" s="27">
        <f>IF(G$2="",0,IF(($C599&lt;G$3)+($C599&gt;G$5),0,IF(1+($D$2&lt;&gt;"")*($C599&lt;=$D$6)+($E$2&lt;&gt;"")*($C599&lt;=$E$6)+($F$2&lt;&gt;"")*($C599&lt;=$F$6)&gt;=3,'決まりの表'!$B$7,IF($C599&lt;=G$4,'決まりの表'!$B$5,'決まりの表'!$B$6))))</f>
        <v/>
      </c>
      <c r="H599" s="26">
        <f>SUM(D599:G599)</f>
        <v/>
      </c>
      <c r="I599" s="27">
        <f>IF(COUNTIFS('決まりの表'!$B$12:$B$17,MONTH(A599))&gt;0,H597+H598,0)</f>
        <v/>
      </c>
    </row>
    <row r="600">
      <c r="A600" s="23">
        <f>EOMONTH(A599,0)+1</f>
        <v/>
      </c>
      <c r="B600" s="12">
        <f>YEAR(A600)</f>
        <v/>
      </c>
      <c r="C600" s="12">
        <f>YEAR(A600)*12+MONTH(A600)</f>
        <v/>
      </c>
      <c r="D600" s="27">
        <f>IF(D$2="",0,IF(($C600&lt;D$3)+($C600&gt;D$5),0,IF($C600&lt;=D$4,'決まりの表'!$B$5,'決まりの表'!$B$6)))</f>
        <v/>
      </c>
      <c r="E600" s="27">
        <f>IF(E$2="",0,IF(($C600&lt;E$3)+($C600&gt;E$5),0,IF(1+($D$2&lt;&gt;"")*($C600&lt;=$D$6)&gt;=3,'決まりの表'!$B$7,IF($C600&lt;=E$4,'決まりの表'!$B$5,'決まりの表'!$B$6))))</f>
        <v/>
      </c>
      <c r="F600" s="27">
        <f>IF(F$2="",0,IF(($C600&lt;F$3)+($C600&gt;F$5),0,IF(1+($D$2&lt;&gt;"")*($C600&lt;=$D$6)+($E$2&lt;&gt;"")*($C600&lt;=$E$6)&gt;=3,'決まりの表'!$B$7,IF($C600&lt;=F$4,'決まりの表'!$B$5,'決まりの表'!$B$6))))</f>
        <v/>
      </c>
      <c r="G600" s="27">
        <f>IF(G$2="",0,IF(($C600&lt;G$3)+($C600&gt;G$5),0,IF(1+($D$2&lt;&gt;"")*($C600&lt;=$D$6)+($E$2&lt;&gt;"")*($C600&lt;=$E$6)+($F$2&lt;&gt;"")*($C600&lt;=$F$6)&gt;=3,'決まりの表'!$B$7,IF($C600&lt;=G$4,'決まりの表'!$B$5,'決まりの表'!$B$6))))</f>
        <v/>
      </c>
      <c r="H600" s="26">
        <f>SUM(D600:G600)</f>
        <v/>
      </c>
      <c r="I600" s="27">
        <f>IF(COUNTIFS('決まりの表'!$B$12:$B$17,MONTH(A600))&gt;0,H598+H599,0)</f>
        <v/>
      </c>
    </row>
    <row r="601">
      <c r="A601" s="23">
        <f>EOMONTH(A600,0)+1</f>
        <v/>
      </c>
      <c r="B601" s="12">
        <f>YEAR(A601)</f>
        <v/>
      </c>
      <c r="C601" s="12">
        <f>YEAR(A601)*12+MONTH(A601)</f>
        <v/>
      </c>
      <c r="D601" s="27">
        <f>IF(D$2="",0,IF(($C601&lt;D$3)+($C601&gt;D$5),0,IF($C601&lt;=D$4,'決まりの表'!$B$5,'決まりの表'!$B$6)))</f>
        <v/>
      </c>
      <c r="E601" s="27">
        <f>IF(E$2="",0,IF(($C601&lt;E$3)+($C601&gt;E$5),0,IF(1+($D$2&lt;&gt;"")*($C601&lt;=$D$6)&gt;=3,'決まりの表'!$B$7,IF($C601&lt;=E$4,'決まりの表'!$B$5,'決まりの表'!$B$6))))</f>
        <v/>
      </c>
      <c r="F601" s="27">
        <f>IF(F$2="",0,IF(($C601&lt;F$3)+($C601&gt;F$5),0,IF(1+($D$2&lt;&gt;"")*($C601&lt;=$D$6)+($E$2&lt;&gt;"")*($C601&lt;=$E$6)&gt;=3,'決まりの表'!$B$7,IF($C601&lt;=F$4,'決まりの表'!$B$5,'決まりの表'!$B$6))))</f>
        <v/>
      </c>
      <c r="G601" s="27">
        <f>IF(G$2="",0,IF(($C601&lt;G$3)+($C601&gt;G$5),0,IF(1+($D$2&lt;&gt;"")*($C601&lt;=$D$6)+($E$2&lt;&gt;"")*($C601&lt;=$E$6)+($F$2&lt;&gt;"")*($C601&lt;=$F$6)&gt;=3,'決まりの表'!$B$7,IF($C601&lt;=G$4,'決まりの表'!$B$5,'決まりの表'!$B$6))))</f>
        <v/>
      </c>
      <c r="H601" s="26">
        <f>SUM(D601:G601)</f>
        <v/>
      </c>
      <c r="I601" s="27">
        <f>IF(COUNTIFS('決まりの表'!$B$12:$B$17,MONTH(A601))&gt;0,H599+H600,0)</f>
        <v/>
      </c>
    </row>
    <row r="602">
      <c r="A602" s="23">
        <f>EOMONTH(A601,0)+1</f>
        <v/>
      </c>
      <c r="B602" s="12">
        <f>YEAR(A602)</f>
        <v/>
      </c>
      <c r="C602" s="12">
        <f>YEAR(A602)*12+MONTH(A602)</f>
        <v/>
      </c>
      <c r="D602" s="27">
        <f>IF(D$2="",0,IF(($C602&lt;D$3)+($C602&gt;D$5),0,IF($C602&lt;=D$4,'決まりの表'!$B$5,'決まりの表'!$B$6)))</f>
        <v/>
      </c>
      <c r="E602" s="27">
        <f>IF(E$2="",0,IF(($C602&lt;E$3)+($C602&gt;E$5),0,IF(1+($D$2&lt;&gt;"")*($C602&lt;=$D$6)&gt;=3,'決まりの表'!$B$7,IF($C602&lt;=E$4,'決まりの表'!$B$5,'決まりの表'!$B$6))))</f>
        <v/>
      </c>
      <c r="F602" s="27">
        <f>IF(F$2="",0,IF(($C602&lt;F$3)+($C602&gt;F$5),0,IF(1+($D$2&lt;&gt;"")*($C602&lt;=$D$6)+($E$2&lt;&gt;"")*($C602&lt;=$E$6)&gt;=3,'決まりの表'!$B$7,IF($C602&lt;=F$4,'決まりの表'!$B$5,'決まりの表'!$B$6))))</f>
        <v/>
      </c>
      <c r="G602" s="27">
        <f>IF(G$2="",0,IF(($C602&lt;G$3)+($C602&gt;G$5),0,IF(1+($D$2&lt;&gt;"")*($C602&lt;=$D$6)+($E$2&lt;&gt;"")*($C602&lt;=$E$6)+($F$2&lt;&gt;"")*($C602&lt;=$F$6)&gt;=3,'決まりの表'!$B$7,IF($C602&lt;=G$4,'決まりの表'!$B$5,'決まりの表'!$B$6))))</f>
        <v/>
      </c>
      <c r="H602" s="26">
        <f>SUM(D602:G602)</f>
        <v/>
      </c>
      <c r="I602" s="27">
        <f>IF(COUNTIFS('決まりの表'!$B$12:$B$17,MONTH(A602))&gt;0,H600+H601,0)</f>
        <v/>
      </c>
    </row>
    <row r="603">
      <c r="A603" s="23">
        <f>EOMONTH(A602,0)+1</f>
        <v/>
      </c>
      <c r="B603" s="12">
        <f>YEAR(A603)</f>
        <v/>
      </c>
      <c r="C603" s="12">
        <f>YEAR(A603)*12+MONTH(A603)</f>
        <v/>
      </c>
      <c r="D603" s="27">
        <f>IF(D$2="",0,IF(($C603&lt;D$3)+($C603&gt;D$5),0,IF($C603&lt;=D$4,'決まりの表'!$B$5,'決まりの表'!$B$6)))</f>
        <v/>
      </c>
      <c r="E603" s="27">
        <f>IF(E$2="",0,IF(($C603&lt;E$3)+($C603&gt;E$5),0,IF(1+($D$2&lt;&gt;"")*($C603&lt;=$D$6)&gt;=3,'決まりの表'!$B$7,IF($C603&lt;=E$4,'決まりの表'!$B$5,'決まりの表'!$B$6))))</f>
        <v/>
      </c>
      <c r="F603" s="27">
        <f>IF(F$2="",0,IF(($C603&lt;F$3)+($C603&gt;F$5),0,IF(1+($D$2&lt;&gt;"")*($C603&lt;=$D$6)+($E$2&lt;&gt;"")*($C603&lt;=$E$6)&gt;=3,'決まりの表'!$B$7,IF($C603&lt;=F$4,'決まりの表'!$B$5,'決まりの表'!$B$6))))</f>
        <v/>
      </c>
      <c r="G603" s="27">
        <f>IF(G$2="",0,IF(($C603&lt;G$3)+($C603&gt;G$5),0,IF(1+($D$2&lt;&gt;"")*($C603&lt;=$D$6)+($E$2&lt;&gt;"")*($C603&lt;=$E$6)+($F$2&lt;&gt;"")*($C603&lt;=$F$6)&gt;=3,'決まりの表'!$B$7,IF($C603&lt;=G$4,'決まりの表'!$B$5,'決まりの表'!$B$6))))</f>
        <v/>
      </c>
      <c r="H603" s="26">
        <f>SUM(D603:G603)</f>
        <v/>
      </c>
      <c r="I603" s="27">
        <f>IF(COUNTIFS('決まりの表'!$B$12:$B$17,MONTH(A603))&gt;0,H601+H602,0)</f>
        <v/>
      </c>
    </row>
    <row r="604">
      <c r="A604" s="23">
        <f>EOMONTH(A603,0)+1</f>
        <v/>
      </c>
      <c r="B604" s="12">
        <f>YEAR(A604)</f>
        <v/>
      </c>
      <c r="C604" s="12">
        <f>YEAR(A604)*12+MONTH(A604)</f>
        <v/>
      </c>
      <c r="D604" s="27">
        <f>IF(D$2="",0,IF(($C604&lt;D$3)+($C604&gt;D$5),0,IF($C604&lt;=D$4,'決まりの表'!$B$5,'決まりの表'!$B$6)))</f>
        <v/>
      </c>
      <c r="E604" s="27">
        <f>IF(E$2="",0,IF(($C604&lt;E$3)+($C604&gt;E$5),0,IF(1+($D$2&lt;&gt;"")*($C604&lt;=$D$6)&gt;=3,'決まりの表'!$B$7,IF($C604&lt;=E$4,'決まりの表'!$B$5,'決まりの表'!$B$6))))</f>
        <v/>
      </c>
      <c r="F604" s="27">
        <f>IF(F$2="",0,IF(($C604&lt;F$3)+($C604&gt;F$5),0,IF(1+($D$2&lt;&gt;"")*($C604&lt;=$D$6)+($E$2&lt;&gt;"")*($C604&lt;=$E$6)&gt;=3,'決まりの表'!$B$7,IF($C604&lt;=F$4,'決まりの表'!$B$5,'決まりの表'!$B$6))))</f>
        <v/>
      </c>
      <c r="G604" s="27">
        <f>IF(G$2="",0,IF(($C604&lt;G$3)+($C604&gt;G$5),0,IF(1+($D$2&lt;&gt;"")*($C604&lt;=$D$6)+($E$2&lt;&gt;"")*($C604&lt;=$E$6)+($F$2&lt;&gt;"")*($C604&lt;=$F$6)&gt;=3,'決まりの表'!$B$7,IF($C604&lt;=G$4,'決まりの表'!$B$5,'決まりの表'!$B$6))))</f>
        <v/>
      </c>
      <c r="H604" s="26">
        <f>SUM(D604:G604)</f>
        <v/>
      </c>
      <c r="I604" s="27">
        <f>IF(COUNTIFS('決まりの表'!$B$12:$B$17,MONTH(A604))&gt;0,H602+H603,0)</f>
        <v/>
      </c>
    </row>
    <row r="605">
      <c r="A605" s="23">
        <f>EOMONTH(A604,0)+1</f>
        <v/>
      </c>
      <c r="B605" s="12">
        <f>YEAR(A605)</f>
        <v/>
      </c>
      <c r="C605" s="12">
        <f>YEAR(A605)*12+MONTH(A605)</f>
        <v/>
      </c>
      <c r="D605" s="27">
        <f>IF(D$2="",0,IF(($C605&lt;D$3)+($C605&gt;D$5),0,IF($C605&lt;=D$4,'決まりの表'!$B$5,'決まりの表'!$B$6)))</f>
        <v/>
      </c>
      <c r="E605" s="27">
        <f>IF(E$2="",0,IF(($C605&lt;E$3)+($C605&gt;E$5),0,IF(1+($D$2&lt;&gt;"")*($C605&lt;=$D$6)&gt;=3,'決まりの表'!$B$7,IF($C605&lt;=E$4,'決まりの表'!$B$5,'決まりの表'!$B$6))))</f>
        <v/>
      </c>
      <c r="F605" s="27">
        <f>IF(F$2="",0,IF(($C605&lt;F$3)+($C605&gt;F$5),0,IF(1+($D$2&lt;&gt;"")*($C605&lt;=$D$6)+($E$2&lt;&gt;"")*($C605&lt;=$E$6)&gt;=3,'決まりの表'!$B$7,IF($C605&lt;=F$4,'決まりの表'!$B$5,'決まりの表'!$B$6))))</f>
        <v/>
      </c>
      <c r="G605" s="27">
        <f>IF(G$2="",0,IF(($C605&lt;G$3)+($C605&gt;G$5),0,IF(1+($D$2&lt;&gt;"")*($C605&lt;=$D$6)+($E$2&lt;&gt;"")*($C605&lt;=$E$6)+($F$2&lt;&gt;"")*($C605&lt;=$F$6)&gt;=3,'決まりの表'!$B$7,IF($C605&lt;=G$4,'決まりの表'!$B$5,'決まりの表'!$B$6))))</f>
        <v/>
      </c>
      <c r="H605" s="26">
        <f>SUM(D605:G605)</f>
        <v/>
      </c>
      <c r="I605" s="27">
        <f>IF(COUNTIFS('決まりの表'!$B$12:$B$17,MONTH(A605))&gt;0,H603+H604,0)</f>
        <v/>
      </c>
    </row>
    <row r="606">
      <c r="A606" s="23">
        <f>EOMONTH(A605,0)+1</f>
        <v/>
      </c>
      <c r="B606" s="12">
        <f>YEAR(A606)</f>
        <v/>
      </c>
      <c r="C606" s="12">
        <f>YEAR(A606)*12+MONTH(A606)</f>
        <v/>
      </c>
      <c r="D606" s="27">
        <f>IF(D$2="",0,IF(($C606&lt;D$3)+($C606&gt;D$5),0,IF($C606&lt;=D$4,'決まりの表'!$B$5,'決まりの表'!$B$6)))</f>
        <v/>
      </c>
      <c r="E606" s="27">
        <f>IF(E$2="",0,IF(($C606&lt;E$3)+($C606&gt;E$5),0,IF(1+($D$2&lt;&gt;"")*($C606&lt;=$D$6)&gt;=3,'決まりの表'!$B$7,IF($C606&lt;=E$4,'決まりの表'!$B$5,'決まりの表'!$B$6))))</f>
        <v/>
      </c>
      <c r="F606" s="27">
        <f>IF(F$2="",0,IF(($C606&lt;F$3)+($C606&gt;F$5),0,IF(1+($D$2&lt;&gt;"")*($C606&lt;=$D$6)+($E$2&lt;&gt;"")*($C606&lt;=$E$6)&gt;=3,'決まりの表'!$B$7,IF($C606&lt;=F$4,'決まりの表'!$B$5,'決まりの表'!$B$6))))</f>
        <v/>
      </c>
      <c r="G606" s="27">
        <f>IF(G$2="",0,IF(($C606&lt;G$3)+($C606&gt;G$5),0,IF(1+($D$2&lt;&gt;"")*($C606&lt;=$D$6)+($E$2&lt;&gt;"")*($C606&lt;=$E$6)+($F$2&lt;&gt;"")*($C606&lt;=$F$6)&gt;=3,'決まりの表'!$B$7,IF($C606&lt;=G$4,'決まりの表'!$B$5,'決まりの表'!$B$6))))</f>
        <v/>
      </c>
      <c r="H606" s="26">
        <f>SUM(D606:G606)</f>
        <v/>
      </c>
      <c r="I606" s="27">
        <f>IF(COUNTIFS('決まりの表'!$B$12:$B$17,MONTH(A606))&gt;0,H604+H605,0)</f>
        <v/>
      </c>
    </row>
    <row r="607">
      <c r="A607" s="23">
        <f>EOMONTH(A606,0)+1</f>
        <v/>
      </c>
      <c r="B607" s="12">
        <f>YEAR(A607)</f>
        <v/>
      </c>
      <c r="C607" s="12">
        <f>YEAR(A607)*12+MONTH(A607)</f>
        <v/>
      </c>
      <c r="D607" s="27">
        <f>IF(D$2="",0,IF(($C607&lt;D$3)+($C607&gt;D$5),0,IF($C607&lt;=D$4,'決まりの表'!$B$5,'決まりの表'!$B$6)))</f>
        <v/>
      </c>
      <c r="E607" s="27">
        <f>IF(E$2="",0,IF(($C607&lt;E$3)+($C607&gt;E$5),0,IF(1+($D$2&lt;&gt;"")*($C607&lt;=$D$6)&gt;=3,'決まりの表'!$B$7,IF($C607&lt;=E$4,'決まりの表'!$B$5,'決まりの表'!$B$6))))</f>
        <v/>
      </c>
      <c r="F607" s="27">
        <f>IF(F$2="",0,IF(($C607&lt;F$3)+($C607&gt;F$5),0,IF(1+($D$2&lt;&gt;"")*($C607&lt;=$D$6)+($E$2&lt;&gt;"")*($C607&lt;=$E$6)&gt;=3,'決まりの表'!$B$7,IF($C607&lt;=F$4,'決まりの表'!$B$5,'決まりの表'!$B$6))))</f>
        <v/>
      </c>
      <c r="G607" s="27">
        <f>IF(G$2="",0,IF(($C607&lt;G$3)+($C607&gt;G$5),0,IF(1+($D$2&lt;&gt;"")*($C607&lt;=$D$6)+($E$2&lt;&gt;"")*($C607&lt;=$E$6)+($F$2&lt;&gt;"")*($C607&lt;=$F$6)&gt;=3,'決まりの表'!$B$7,IF($C607&lt;=G$4,'決まりの表'!$B$5,'決まりの表'!$B$6))))</f>
        <v/>
      </c>
      <c r="H607" s="26">
        <f>SUM(D607:G607)</f>
        <v/>
      </c>
      <c r="I607" s="27">
        <f>IF(COUNTIFS('決まりの表'!$B$12:$B$17,MONTH(A607))&gt;0,H605+H606,0)</f>
        <v/>
      </c>
    </row>
    <row r="608">
      <c r="A608" s="23">
        <f>EOMONTH(A607,0)+1</f>
        <v/>
      </c>
      <c r="B608" s="12">
        <f>YEAR(A608)</f>
        <v/>
      </c>
      <c r="C608" s="12">
        <f>YEAR(A608)*12+MONTH(A608)</f>
        <v/>
      </c>
      <c r="D608" s="27">
        <f>IF(D$2="",0,IF(($C608&lt;D$3)+($C608&gt;D$5),0,IF($C608&lt;=D$4,'決まりの表'!$B$5,'決まりの表'!$B$6)))</f>
        <v/>
      </c>
      <c r="E608" s="27">
        <f>IF(E$2="",0,IF(($C608&lt;E$3)+($C608&gt;E$5),0,IF(1+($D$2&lt;&gt;"")*($C608&lt;=$D$6)&gt;=3,'決まりの表'!$B$7,IF($C608&lt;=E$4,'決まりの表'!$B$5,'決まりの表'!$B$6))))</f>
        <v/>
      </c>
      <c r="F608" s="27">
        <f>IF(F$2="",0,IF(($C608&lt;F$3)+($C608&gt;F$5),0,IF(1+($D$2&lt;&gt;"")*($C608&lt;=$D$6)+($E$2&lt;&gt;"")*($C608&lt;=$E$6)&gt;=3,'決まりの表'!$B$7,IF($C608&lt;=F$4,'決まりの表'!$B$5,'決まりの表'!$B$6))))</f>
        <v/>
      </c>
      <c r="G608" s="27">
        <f>IF(G$2="",0,IF(($C608&lt;G$3)+($C608&gt;G$5),0,IF(1+($D$2&lt;&gt;"")*($C608&lt;=$D$6)+($E$2&lt;&gt;"")*($C608&lt;=$E$6)+($F$2&lt;&gt;"")*($C608&lt;=$F$6)&gt;=3,'決まりの表'!$B$7,IF($C608&lt;=G$4,'決まりの表'!$B$5,'決まりの表'!$B$6))))</f>
        <v/>
      </c>
      <c r="H608" s="26">
        <f>SUM(D608:G608)</f>
        <v/>
      </c>
      <c r="I608" s="27">
        <f>IF(COUNTIFS('決まりの表'!$B$12:$B$17,MONTH(A608))&gt;0,H606+H607,0)</f>
        <v/>
      </c>
    </row>
    <row r="609">
      <c r="A609" s="23">
        <f>EOMONTH(A608,0)+1</f>
        <v/>
      </c>
      <c r="B609" s="12">
        <f>YEAR(A609)</f>
        <v/>
      </c>
      <c r="C609" s="12">
        <f>YEAR(A609)*12+MONTH(A609)</f>
        <v/>
      </c>
      <c r="D609" s="27">
        <f>IF(D$2="",0,IF(($C609&lt;D$3)+($C609&gt;D$5),0,IF($C609&lt;=D$4,'決まりの表'!$B$5,'決まりの表'!$B$6)))</f>
        <v/>
      </c>
      <c r="E609" s="27">
        <f>IF(E$2="",0,IF(($C609&lt;E$3)+($C609&gt;E$5),0,IF(1+($D$2&lt;&gt;"")*($C609&lt;=$D$6)&gt;=3,'決まりの表'!$B$7,IF($C609&lt;=E$4,'決まりの表'!$B$5,'決まりの表'!$B$6))))</f>
        <v/>
      </c>
      <c r="F609" s="27">
        <f>IF(F$2="",0,IF(($C609&lt;F$3)+($C609&gt;F$5),0,IF(1+($D$2&lt;&gt;"")*($C609&lt;=$D$6)+($E$2&lt;&gt;"")*($C609&lt;=$E$6)&gt;=3,'決まりの表'!$B$7,IF($C609&lt;=F$4,'決まりの表'!$B$5,'決まりの表'!$B$6))))</f>
        <v/>
      </c>
      <c r="G609" s="27">
        <f>IF(G$2="",0,IF(($C609&lt;G$3)+($C609&gt;G$5),0,IF(1+($D$2&lt;&gt;"")*($C609&lt;=$D$6)+($E$2&lt;&gt;"")*($C609&lt;=$E$6)+($F$2&lt;&gt;"")*($C609&lt;=$F$6)&gt;=3,'決まりの表'!$B$7,IF($C609&lt;=G$4,'決まりの表'!$B$5,'決まりの表'!$B$6))))</f>
        <v/>
      </c>
      <c r="H609" s="26">
        <f>SUM(D609:G609)</f>
        <v/>
      </c>
      <c r="I609" s="27">
        <f>IF(COUNTIFS('決まりの表'!$B$12:$B$17,MONTH(A609))&gt;0,H607+H608,0)</f>
        <v/>
      </c>
    </row>
    <row r="610">
      <c r="A610" s="23">
        <f>EOMONTH(A609,0)+1</f>
        <v/>
      </c>
      <c r="B610" s="12">
        <f>YEAR(A610)</f>
        <v/>
      </c>
      <c r="C610" s="12">
        <f>YEAR(A610)*12+MONTH(A610)</f>
        <v/>
      </c>
      <c r="D610" s="27">
        <f>IF(D$2="",0,IF(($C610&lt;D$3)+($C610&gt;D$5),0,IF($C610&lt;=D$4,'決まりの表'!$B$5,'決まりの表'!$B$6)))</f>
        <v/>
      </c>
      <c r="E610" s="27">
        <f>IF(E$2="",0,IF(($C610&lt;E$3)+($C610&gt;E$5),0,IF(1+($D$2&lt;&gt;"")*($C610&lt;=$D$6)&gt;=3,'決まりの表'!$B$7,IF($C610&lt;=E$4,'決まりの表'!$B$5,'決まりの表'!$B$6))))</f>
        <v/>
      </c>
      <c r="F610" s="27">
        <f>IF(F$2="",0,IF(($C610&lt;F$3)+($C610&gt;F$5),0,IF(1+($D$2&lt;&gt;"")*($C610&lt;=$D$6)+($E$2&lt;&gt;"")*($C610&lt;=$E$6)&gt;=3,'決まりの表'!$B$7,IF($C610&lt;=F$4,'決まりの表'!$B$5,'決まりの表'!$B$6))))</f>
        <v/>
      </c>
      <c r="G610" s="27">
        <f>IF(G$2="",0,IF(($C610&lt;G$3)+($C610&gt;G$5),0,IF(1+($D$2&lt;&gt;"")*($C610&lt;=$D$6)+($E$2&lt;&gt;"")*($C610&lt;=$E$6)+($F$2&lt;&gt;"")*($C610&lt;=$F$6)&gt;=3,'決まりの表'!$B$7,IF($C610&lt;=G$4,'決まりの表'!$B$5,'決まりの表'!$B$6))))</f>
        <v/>
      </c>
      <c r="H610" s="26">
        <f>SUM(D610:G610)</f>
        <v/>
      </c>
      <c r="I610" s="27">
        <f>IF(COUNTIFS('決まりの表'!$B$12:$B$17,MONTH(A610))&gt;0,H608+H609,0)</f>
        <v/>
      </c>
    </row>
    <row r="611">
      <c r="A611" s="23">
        <f>EOMONTH(A610,0)+1</f>
        <v/>
      </c>
      <c r="B611" s="12">
        <f>YEAR(A611)</f>
        <v/>
      </c>
      <c r="C611" s="12">
        <f>YEAR(A611)*12+MONTH(A611)</f>
        <v/>
      </c>
      <c r="D611" s="27">
        <f>IF(D$2="",0,IF(($C611&lt;D$3)+($C611&gt;D$5),0,IF($C611&lt;=D$4,'決まりの表'!$B$5,'決まりの表'!$B$6)))</f>
        <v/>
      </c>
      <c r="E611" s="27">
        <f>IF(E$2="",0,IF(($C611&lt;E$3)+($C611&gt;E$5),0,IF(1+($D$2&lt;&gt;"")*($C611&lt;=$D$6)&gt;=3,'決まりの表'!$B$7,IF($C611&lt;=E$4,'決まりの表'!$B$5,'決まりの表'!$B$6))))</f>
        <v/>
      </c>
      <c r="F611" s="27">
        <f>IF(F$2="",0,IF(($C611&lt;F$3)+($C611&gt;F$5),0,IF(1+($D$2&lt;&gt;"")*($C611&lt;=$D$6)+($E$2&lt;&gt;"")*($C611&lt;=$E$6)&gt;=3,'決まりの表'!$B$7,IF($C611&lt;=F$4,'決まりの表'!$B$5,'決まりの表'!$B$6))))</f>
        <v/>
      </c>
      <c r="G611" s="27">
        <f>IF(G$2="",0,IF(($C611&lt;G$3)+($C611&gt;G$5),0,IF(1+($D$2&lt;&gt;"")*($C611&lt;=$D$6)+($E$2&lt;&gt;"")*($C611&lt;=$E$6)+($F$2&lt;&gt;"")*($C611&lt;=$F$6)&gt;=3,'決まりの表'!$B$7,IF($C611&lt;=G$4,'決まりの表'!$B$5,'決まりの表'!$B$6))))</f>
        <v/>
      </c>
      <c r="H611" s="26">
        <f>SUM(D611:G611)</f>
        <v/>
      </c>
      <c r="I611" s="27">
        <f>IF(COUNTIFS('決まりの表'!$B$12:$B$17,MONTH(A611))&gt;0,H609+H610,0)</f>
        <v/>
      </c>
    </row>
    <row r="612">
      <c r="A612" s="23">
        <f>EOMONTH(A611,0)+1</f>
        <v/>
      </c>
      <c r="B612" s="12">
        <f>YEAR(A612)</f>
        <v/>
      </c>
      <c r="C612" s="12">
        <f>YEAR(A612)*12+MONTH(A612)</f>
        <v/>
      </c>
      <c r="D612" s="27">
        <f>IF(D$2="",0,IF(($C612&lt;D$3)+($C612&gt;D$5),0,IF($C612&lt;=D$4,'決まりの表'!$B$5,'決まりの表'!$B$6)))</f>
        <v/>
      </c>
      <c r="E612" s="27">
        <f>IF(E$2="",0,IF(($C612&lt;E$3)+($C612&gt;E$5),0,IF(1+($D$2&lt;&gt;"")*($C612&lt;=$D$6)&gt;=3,'決まりの表'!$B$7,IF($C612&lt;=E$4,'決まりの表'!$B$5,'決まりの表'!$B$6))))</f>
        <v/>
      </c>
      <c r="F612" s="27">
        <f>IF(F$2="",0,IF(($C612&lt;F$3)+($C612&gt;F$5),0,IF(1+($D$2&lt;&gt;"")*($C612&lt;=$D$6)+($E$2&lt;&gt;"")*($C612&lt;=$E$6)&gt;=3,'決まりの表'!$B$7,IF($C612&lt;=F$4,'決まりの表'!$B$5,'決まりの表'!$B$6))))</f>
        <v/>
      </c>
      <c r="G612" s="27">
        <f>IF(G$2="",0,IF(($C612&lt;G$3)+($C612&gt;G$5),0,IF(1+($D$2&lt;&gt;"")*($C612&lt;=$D$6)+($E$2&lt;&gt;"")*($C612&lt;=$E$6)+($F$2&lt;&gt;"")*($C612&lt;=$F$6)&gt;=3,'決まりの表'!$B$7,IF($C612&lt;=G$4,'決まりの表'!$B$5,'決まりの表'!$B$6))))</f>
        <v/>
      </c>
      <c r="H612" s="26">
        <f>SUM(D612:G612)</f>
        <v/>
      </c>
      <c r="I612" s="27">
        <f>IF(COUNTIFS('決まりの表'!$B$12:$B$17,MONTH(A612))&gt;0,H610+H611,0)</f>
        <v/>
      </c>
    </row>
    <row r="613">
      <c r="A613" s="23">
        <f>EOMONTH(A612,0)+1</f>
        <v/>
      </c>
      <c r="B613" s="12">
        <f>YEAR(A613)</f>
        <v/>
      </c>
      <c r="C613" s="12">
        <f>YEAR(A613)*12+MONTH(A613)</f>
        <v/>
      </c>
      <c r="D613" s="27">
        <f>IF(D$2="",0,IF(($C613&lt;D$3)+($C613&gt;D$5),0,IF($C613&lt;=D$4,'決まりの表'!$B$5,'決まりの表'!$B$6)))</f>
        <v/>
      </c>
      <c r="E613" s="27">
        <f>IF(E$2="",0,IF(($C613&lt;E$3)+($C613&gt;E$5),0,IF(1+($D$2&lt;&gt;"")*($C613&lt;=$D$6)&gt;=3,'決まりの表'!$B$7,IF($C613&lt;=E$4,'決まりの表'!$B$5,'決まりの表'!$B$6))))</f>
        <v/>
      </c>
      <c r="F613" s="27">
        <f>IF(F$2="",0,IF(($C613&lt;F$3)+($C613&gt;F$5),0,IF(1+($D$2&lt;&gt;"")*($C613&lt;=$D$6)+($E$2&lt;&gt;"")*($C613&lt;=$E$6)&gt;=3,'決まりの表'!$B$7,IF($C613&lt;=F$4,'決まりの表'!$B$5,'決まりの表'!$B$6))))</f>
        <v/>
      </c>
      <c r="G613" s="27">
        <f>IF(G$2="",0,IF(($C613&lt;G$3)+($C613&gt;G$5),0,IF(1+($D$2&lt;&gt;"")*($C613&lt;=$D$6)+($E$2&lt;&gt;"")*($C613&lt;=$E$6)+($F$2&lt;&gt;"")*($C613&lt;=$F$6)&gt;=3,'決まりの表'!$B$7,IF($C613&lt;=G$4,'決まりの表'!$B$5,'決まりの表'!$B$6))))</f>
        <v/>
      </c>
      <c r="H613" s="26">
        <f>SUM(D613:G613)</f>
        <v/>
      </c>
      <c r="I613" s="27">
        <f>IF(COUNTIFS('決まりの表'!$B$12:$B$17,MONTH(A613))&gt;0,H611+H612,0)</f>
        <v/>
      </c>
    </row>
    <row r="614">
      <c r="A614" s="23">
        <f>EOMONTH(A613,0)+1</f>
        <v/>
      </c>
      <c r="B614" s="12">
        <f>YEAR(A614)</f>
        <v/>
      </c>
      <c r="C614" s="12">
        <f>YEAR(A614)*12+MONTH(A614)</f>
        <v/>
      </c>
      <c r="D614" s="27">
        <f>IF(D$2="",0,IF(($C614&lt;D$3)+($C614&gt;D$5),0,IF($C614&lt;=D$4,'決まりの表'!$B$5,'決まりの表'!$B$6)))</f>
        <v/>
      </c>
      <c r="E614" s="27">
        <f>IF(E$2="",0,IF(($C614&lt;E$3)+($C614&gt;E$5),0,IF(1+($D$2&lt;&gt;"")*($C614&lt;=$D$6)&gt;=3,'決まりの表'!$B$7,IF($C614&lt;=E$4,'決まりの表'!$B$5,'決まりの表'!$B$6))))</f>
        <v/>
      </c>
      <c r="F614" s="27">
        <f>IF(F$2="",0,IF(($C614&lt;F$3)+($C614&gt;F$5),0,IF(1+($D$2&lt;&gt;"")*($C614&lt;=$D$6)+($E$2&lt;&gt;"")*($C614&lt;=$E$6)&gt;=3,'決まりの表'!$B$7,IF($C614&lt;=F$4,'決まりの表'!$B$5,'決まりの表'!$B$6))))</f>
        <v/>
      </c>
      <c r="G614" s="27">
        <f>IF(G$2="",0,IF(($C614&lt;G$3)+($C614&gt;G$5),0,IF(1+($D$2&lt;&gt;"")*($C614&lt;=$D$6)+($E$2&lt;&gt;"")*($C614&lt;=$E$6)+($F$2&lt;&gt;"")*($C614&lt;=$F$6)&gt;=3,'決まりの表'!$B$7,IF($C614&lt;=G$4,'決まりの表'!$B$5,'決まりの表'!$B$6))))</f>
        <v/>
      </c>
      <c r="H614" s="26">
        <f>SUM(D614:G614)</f>
        <v/>
      </c>
      <c r="I614" s="27">
        <f>IF(COUNTIFS('決まりの表'!$B$12:$B$17,MONTH(A614))&gt;0,H612+H613,0)</f>
        <v/>
      </c>
    </row>
    <row r="615">
      <c r="A615" s="23">
        <f>EOMONTH(A614,0)+1</f>
        <v/>
      </c>
      <c r="B615" s="12">
        <f>YEAR(A615)</f>
        <v/>
      </c>
      <c r="C615" s="12">
        <f>YEAR(A615)*12+MONTH(A615)</f>
        <v/>
      </c>
      <c r="D615" s="27">
        <f>IF(D$2="",0,IF(($C615&lt;D$3)+($C615&gt;D$5),0,IF($C615&lt;=D$4,'決まりの表'!$B$5,'決まりの表'!$B$6)))</f>
        <v/>
      </c>
      <c r="E615" s="27">
        <f>IF(E$2="",0,IF(($C615&lt;E$3)+($C615&gt;E$5),0,IF(1+($D$2&lt;&gt;"")*($C615&lt;=$D$6)&gt;=3,'決まりの表'!$B$7,IF($C615&lt;=E$4,'決まりの表'!$B$5,'決まりの表'!$B$6))))</f>
        <v/>
      </c>
      <c r="F615" s="27">
        <f>IF(F$2="",0,IF(($C615&lt;F$3)+($C615&gt;F$5),0,IF(1+($D$2&lt;&gt;"")*($C615&lt;=$D$6)+($E$2&lt;&gt;"")*($C615&lt;=$E$6)&gt;=3,'決まりの表'!$B$7,IF($C615&lt;=F$4,'決まりの表'!$B$5,'決まりの表'!$B$6))))</f>
        <v/>
      </c>
      <c r="G615" s="27">
        <f>IF(G$2="",0,IF(($C615&lt;G$3)+($C615&gt;G$5),0,IF(1+($D$2&lt;&gt;"")*($C615&lt;=$D$6)+($E$2&lt;&gt;"")*($C615&lt;=$E$6)+($F$2&lt;&gt;"")*($C615&lt;=$F$6)&gt;=3,'決まりの表'!$B$7,IF($C615&lt;=G$4,'決まりの表'!$B$5,'決まりの表'!$B$6))))</f>
        <v/>
      </c>
      <c r="H615" s="26">
        <f>SUM(D615:G615)</f>
        <v/>
      </c>
      <c r="I615" s="27">
        <f>IF(COUNTIFS('決まりの表'!$B$12:$B$17,MONTH(A615))&gt;0,H613+H614,0)</f>
        <v/>
      </c>
    </row>
    <row r="616">
      <c r="A616" s="23">
        <f>EOMONTH(A615,0)+1</f>
        <v/>
      </c>
      <c r="B616" s="12">
        <f>YEAR(A616)</f>
        <v/>
      </c>
      <c r="C616" s="12">
        <f>YEAR(A616)*12+MONTH(A616)</f>
        <v/>
      </c>
      <c r="D616" s="27">
        <f>IF(D$2="",0,IF(($C616&lt;D$3)+($C616&gt;D$5),0,IF($C616&lt;=D$4,'決まりの表'!$B$5,'決まりの表'!$B$6)))</f>
        <v/>
      </c>
      <c r="E616" s="27">
        <f>IF(E$2="",0,IF(($C616&lt;E$3)+($C616&gt;E$5),0,IF(1+($D$2&lt;&gt;"")*($C616&lt;=$D$6)&gt;=3,'決まりの表'!$B$7,IF($C616&lt;=E$4,'決まりの表'!$B$5,'決まりの表'!$B$6))))</f>
        <v/>
      </c>
      <c r="F616" s="27">
        <f>IF(F$2="",0,IF(($C616&lt;F$3)+($C616&gt;F$5),0,IF(1+($D$2&lt;&gt;"")*($C616&lt;=$D$6)+($E$2&lt;&gt;"")*($C616&lt;=$E$6)&gt;=3,'決まりの表'!$B$7,IF($C616&lt;=F$4,'決まりの表'!$B$5,'決まりの表'!$B$6))))</f>
        <v/>
      </c>
      <c r="G616" s="27">
        <f>IF(G$2="",0,IF(($C616&lt;G$3)+($C616&gt;G$5),0,IF(1+($D$2&lt;&gt;"")*($C616&lt;=$D$6)+($E$2&lt;&gt;"")*($C616&lt;=$E$6)+($F$2&lt;&gt;"")*($C616&lt;=$F$6)&gt;=3,'決まりの表'!$B$7,IF($C616&lt;=G$4,'決まりの表'!$B$5,'決まりの表'!$B$6))))</f>
        <v/>
      </c>
      <c r="H616" s="26">
        <f>SUM(D616:G616)</f>
        <v/>
      </c>
      <c r="I616" s="27">
        <f>IF(COUNTIFS('決まりの表'!$B$12:$B$17,MONTH(A616))&gt;0,H614+H615,0)</f>
        <v/>
      </c>
    </row>
    <row r="617">
      <c r="A617" s="23">
        <f>EOMONTH(A616,0)+1</f>
        <v/>
      </c>
      <c r="B617" s="12">
        <f>YEAR(A617)</f>
        <v/>
      </c>
      <c r="C617" s="12">
        <f>YEAR(A617)*12+MONTH(A617)</f>
        <v/>
      </c>
      <c r="D617" s="27">
        <f>IF(D$2="",0,IF(($C617&lt;D$3)+($C617&gt;D$5),0,IF($C617&lt;=D$4,'決まりの表'!$B$5,'決まりの表'!$B$6)))</f>
        <v/>
      </c>
      <c r="E617" s="27">
        <f>IF(E$2="",0,IF(($C617&lt;E$3)+($C617&gt;E$5),0,IF(1+($D$2&lt;&gt;"")*($C617&lt;=$D$6)&gt;=3,'決まりの表'!$B$7,IF($C617&lt;=E$4,'決まりの表'!$B$5,'決まりの表'!$B$6))))</f>
        <v/>
      </c>
      <c r="F617" s="27">
        <f>IF(F$2="",0,IF(($C617&lt;F$3)+($C617&gt;F$5),0,IF(1+($D$2&lt;&gt;"")*($C617&lt;=$D$6)+($E$2&lt;&gt;"")*($C617&lt;=$E$6)&gt;=3,'決まりの表'!$B$7,IF($C617&lt;=F$4,'決まりの表'!$B$5,'決まりの表'!$B$6))))</f>
        <v/>
      </c>
      <c r="G617" s="27">
        <f>IF(G$2="",0,IF(($C617&lt;G$3)+($C617&gt;G$5),0,IF(1+($D$2&lt;&gt;"")*($C617&lt;=$D$6)+($E$2&lt;&gt;"")*($C617&lt;=$E$6)+($F$2&lt;&gt;"")*($C617&lt;=$F$6)&gt;=3,'決まりの表'!$B$7,IF($C617&lt;=G$4,'決まりの表'!$B$5,'決まりの表'!$B$6))))</f>
        <v/>
      </c>
      <c r="H617" s="26">
        <f>SUM(D617:G617)</f>
        <v/>
      </c>
      <c r="I617" s="27">
        <f>IF(COUNTIFS('決まりの表'!$B$12:$B$17,MONTH(A617))&gt;0,H615+H616,0)</f>
        <v/>
      </c>
    </row>
    <row r="618">
      <c r="A618" s="23">
        <f>EOMONTH(A617,0)+1</f>
        <v/>
      </c>
      <c r="B618" s="12">
        <f>YEAR(A618)</f>
        <v/>
      </c>
      <c r="C618" s="12">
        <f>YEAR(A618)*12+MONTH(A618)</f>
        <v/>
      </c>
      <c r="D618" s="27">
        <f>IF(D$2="",0,IF(($C618&lt;D$3)+($C618&gt;D$5),0,IF($C618&lt;=D$4,'決まりの表'!$B$5,'決まりの表'!$B$6)))</f>
        <v/>
      </c>
      <c r="E618" s="27">
        <f>IF(E$2="",0,IF(($C618&lt;E$3)+($C618&gt;E$5),0,IF(1+($D$2&lt;&gt;"")*($C618&lt;=$D$6)&gt;=3,'決まりの表'!$B$7,IF($C618&lt;=E$4,'決まりの表'!$B$5,'決まりの表'!$B$6))))</f>
        <v/>
      </c>
      <c r="F618" s="27">
        <f>IF(F$2="",0,IF(($C618&lt;F$3)+($C618&gt;F$5),0,IF(1+($D$2&lt;&gt;"")*($C618&lt;=$D$6)+($E$2&lt;&gt;"")*($C618&lt;=$E$6)&gt;=3,'決まりの表'!$B$7,IF($C618&lt;=F$4,'決まりの表'!$B$5,'決まりの表'!$B$6))))</f>
        <v/>
      </c>
      <c r="G618" s="27">
        <f>IF(G$2="",0,IF(($C618&lt;G$3)+($C618&gt;G$5),0,IF(1+($D$2&lt;&gt;"")*($C618&lt;=$D$6)+($E$2&lt;&gt;"")*($C618&lt;=$E$6)+($F$2&lt;&gt;"")*($C618&lt;=$F$6)&gt;=3,'決まりの表'!$B$7,IF($C618&lt;=G$4,'決まりの表'!$B$5,'決まりの表'!$B$6))))</f>
        <v/>
      </c>
      <c r="H618" s="26">
        <f>SUM(D618:G618)</f>
        <v/>
      </c>
      <c r="I618" s="27">
        <f>IF(COUNTIFS('決まりの表'!$B$12:$B$17,MONTH(A618))&gt;0,H616+H617,0)</f>
        <v/>
      </c>
    </row>
    <row r="619">
      <c r="A619" s="23">
        <f>EOMONTH(A618,0)+1</f>
        <v/>
      </c>
      <c r="B619" s="12">
        <f>YEAR(A619)</f>
        <v/>
      </c>
      <c r="C619" s="12">
        <f>YEAR(A619)*12+MONTH(A619)</f>
        <v/>
      </c>
      <c r="D619" s="27">
        <f>IF(D$2="",0,IF(($C619&lt;D$3)+($C619&gt;D$5),0,IF($C619&lt;=D$4,'決まりの表'!$B$5,'決まりの表'!$B$6)))</f>
        <v/>
      </c>
      <c r="E619" s="27">
        <f>IF(E$2="",0,IF(($C619&lt;E$3)+($C619&gt;E$5),0,IF(1+($D$2&lt;&gt;"")*($C619&lt;=$D$6)&gt;=3,'決まりの表'!$B$7,IF($C619&lt;=E$4,'決まりの表'!$B$5,'決まりの表'!$B$6))))</f>
        <v/>
      </c>
      <c r="F619" s="27">
        <f>IF(F$2="",0,IF(($C619&lt;F$3)+($C619&gt;F$5),0,IF(1+($D$2&lt;&gt;"")*($C619&lt;=$D$6)+($E$2&lt;&gt;"")*($C619&lt;=$E$6)&gt;=3,'決まりの表'!$B$7,IF($C619&lt;=F$4,'決まりの表'!$B$5,'決まりの表'!$B$6))))</f>
        <v/>
      </c>
      <c r="G619" s="27">
        <f>IF(G$2="",0,IF(($C619&lt;G$3)+($C619&gt;G$5),0,IF(1+($D$2&lt;&gt;"")*($C619&lt;=$D$6)+($E$2&lt;&gt;"")*($C619&lt;=$E$6)+($F$2&lt;&gt;"")*($C619&lt;=$F$6)&gt;=3,'決まりの表'!$B$7,IF($C619&lt;=G$4,'決まりの表'!$B$5,'決まりの表'!$B$6))))</f>
        <v/>
      </c>
      <c r="H619" s="26">
        <f>SUM(D619:G619)</f>
        <v/>
      </c>
      <c r="I619" s="27">
        <f>IF(COUNTIFS('決まりの表'!$B$12:$B$17,MONTH(A619))&gt;0,H617+H618,0)</f>
        <v/>
      </c>
    </row>
    <row r="620">
      <c r="A620" s="23">
        <f>EOMONTH(A619,0)+1</f>
        <v/>
      </c>
      <c r="B620" s="12">
        <f>YEAR(A620)</f>
        <v/>
      </c>
      <c r="C620" s="12">
        <f>YEAR(A620)*12+MONTH(A620)</f>
        <v/>
      </c>
      <c r="D620" s="27">
        <f>IF(D$2="",0,IF(($C620&lt;D$3)+($C620&gt;D$5),0,IF($C620&lt;=D$4,'決まりの表'!$B$5,'決まりの表'!$B$6)))</f>
        <v/>
      </c>
      <c r="E620" s="27">
        <f>IF(E$2="",0,IF(($C620&lt;E$3)+($C620&gt;E$5),0,IF(1+($D$2&lt;&gt;"")*($C620&lt;=$D$6)&gt;=3,'決まりの表'!$B$7,IF($C620&lt;=E$4,'決まりの表'!$B$5,'決まりの表'!$B$6))))</f>
        <v/>
      </c>
      <c r="F620" s="27">
        <f>IF(F$2="",0,IF(($C620&lt;F$3)+($C620&gt;F$5),0,IF(1+($D$2&lt;&gt;"")*($C620&lt;=$D$6)+($E$2&lt;&gt;"")*($C620&lt;=$E$6)&gt;=3,'決まりの表'!$B$7,IF($C620&lt;=F$4,'決まりの表'!$B$5,'決まりの表'!$B$6))))</f>
        <v/>
      </c>
      <c r="G620" s="27">
        <f>IF(G$2="",0,IF(($C620&lt;G$3)+($C620&gt;G$5),0,IF(1+($D$2&lt;&gt;"")*($C620&lt;=$D$6)+($E$2&lt;&gt;"")*($C620&lt;=$E$6)+($F$2&lt;&gt;"")*($C620&lt;=$F$6)&gt;=3,'決まりの表'!$B$7,IF($C620&lt;=G$4,'決まりの表'!$B$5,'決まりの表'!$B$6))))</f>
        <v/>
      </c>
      <c r="H620" s="26">
        <f>SUM(D620:G620)</f>
        <v/>
      </c>
      <c r="I620" s="27">
        <f>IF(COUNTIFS('決まりの表'!$B$12:$B$17,MONTH(A620))&gt;0,H618+H619,0)</f>
        <v/>
      </c>
    </row>
    <row r="621">
      <c r="A621" s="23">
        <f>EOMONTH(A620,0)+1</f>
        <v/>
      </c>
      <c r="B621" s="12">
        <f>YEAR(A621)</f>
        <v/>
      </c>
      <c r="C621" s="12">
        <f>YEAR(A621)*12+MONTH(A621)</f>
        <v/>
      </c>
      <c r="D621" s="27">
        <f>IF(D$2="",0,IF(($C621&lt;D$3)+($C621&gt;D$5),0,IF($C621&lt;=D$4,'決まりの表'!$B$5,'決まりの表'!$B$6)))</f>
        <v/>
      </c>
      <c r="E621" s="27">
        <f>IF(E$2="",0,IF(($C621&lt;E$3)+($C621&gt;E$5),0,IF(1+($D$2&lt;&gt;"")*($C621&lt;=$D$6)&gt;=3,'決まりの表'!$B$7,IF($C621&lt;=E$4,'決まりの表'!$B$5,'決まりの表'!$B$6))))</f>
        <v/>
      </c>
      <c r="F621" s="27">
        <f>IF(F$2="",0,IF(($C621&lt;F$3)+($C621&gt;F$5),0,IF(1+($D$2&lt;&gt;"")*($C621&lt;=$D$6)+($E$2&lt;&gt;"")*($C621&lt;=$E$6)&gt;=3,'決まりの表'!$B$7,IF($C621&lt;=F$4,'決まりの表'!$B$5,'決まりの表'!$B$6))))</f>
        <v/>
      </c>
      <c r="G621" s="27">
        <f>IF(G$2="",0,IF(($C621&lt;G$3)+($C621&gt;G$5),0,IF(1+($D$2&lt;&gt;"")*($C621&lt;=$D$6)+($E$2&lt;&gt;"")*($C621&lt;=$E$6)+($F$2&lt;&gt;"")*($C621&lt;=$F$6)&gt;=3,'決まりの表'!$B$7,IF($C621&lt;=G$4,'決まりの表'!$B$5,'決まりの表'!$B$6))))</f>
        <v/>
      </c>
      <c r="H621" s="26">
        <f>SUM(D621:G621)</f>
        <v/>
      </c>
      <c r="I621" s="27">
        <f>IF(COUNTIFS('決まりの表'!$B$12:$B$17,MONTH(A621))&gt;0,H619+H620,0)</f>
        <v/>
      </c>
    </row>
    <row r="622">
      <c r="A622" s="23">
        <f>EOMONTH(A621,0)+1</f>
        <v/>
      </c>
      <c r="B622" s="12">
        <f>YEAR(A622)</f>
        <v/>
      </c>
      <c r="C622" s="12">
        <f>YEAR(A622)*12+MONTH(A622)</f>
        <v/>
      </c>
      <c r="D622" s="27">
        <f>IF(D$2="",0,IF(($C622&lt;D$3)+($C622&gt;D$5),0,IF($C622&lt;=D$4,'決まりの表'!$B$5,'決まりの表'!$B$6)))</f>
        <v/>
      </c>
      <c r="E622" s="27">
        <f>IF(E$2="",0,IF(($C622&lt;E$3)+($C622&gt;E$5),0,IF(1+($D$2&lt;&gt;"")*($C622&lt;=$D$6)&gt;=3,'決まりの表'!$B$7,IF($C622&lt;=E$4,'決まりの表'!$B$5,'決まりの表'!$B$6))))</f>
        <v/>
      </c>
      <c r="F622" s="27">
        <f>IF(F$2="",0,IF(($C622&lt;F$3)+($C622&gt;F$5),0,IF(1+($D$2&lt;&gt;"")*($C622&lt;=$D$6)+($E$2&lt;&gt;"")*($C622&lt;=$E$6)&gt;=3,'決まりの表'!$B$7,IF($C622&lt;=F$4,'決まりの表'!$B$5,'決まりの表'!$B$6))))</f>
        <v/>
      </c>
      <c r="G622" s="27">
        <f>IF(G$2="",0,IF(($C622&lt;G$3)+($C622&gt;G$5),0,IF(1+($D$2&lt;&gt;"")*($C622&lt;=$D$6)+($E$2&lt;&gt;"")*($C622&lt;=$E$6)+($F$2&lt;&gt;"")*($C622&lt;=$F$6)&gt;=3,'決まりの表'!$B$7,IF($C622&lt;=G$4,'決まりの表'!$B$5,'決まりの表'!$B$6))))</f>
        <v/>
      </c>
      <c r="H622" s="26">
        <f>SUM(D622:G622)</f>
        <v/>
      </c>
      <c r="I622" s="27">
        <f>IF(COUNTIFS('決まりの表'!$B$12:$B$17,MONTH(A622))&gt;0,H620+H621,0)</f>
        <v/>
      </c>
    </row>
    <row r="623">
      <c r="A623" s="23">
        <f>EOMONTH(A622,0)+1</f>
        <v/>
      </c>
      <c r="B623" s="12">
        <f>YEAR(A623)</f>
        <v/>
      </c>
      <c r="C623" s="12">
        <f>YEAR(A623)*12+MONTH(A623)</f>
        <v/>
      </c>
      <c r="D623" s="27">
        <f>IF(D$2="",0,IF(($C623&lt;D$3)+($C623&gt;D$5),0,IF($C623&lt;=D$4,'決まりの表'!$B$5,'決まりの表'!$B$6)))</f>
        <v/>
      </c>
      <c r="E623" s="27">
        <f>IF(E$2="",0,IF(($C623&lt;E$3)+($C623&gt;E$5),0,IF(1+($D$2&lt;&gt;"")*($C623&lt;=$D$6)&gt;=3,'決まりの表'!$B$7,IF($C623&lt;=E$4,'決まりの表'!$B$5,'決まりの表'!$B$6))))</f>
        <v/>
      </c>
      <c r="F623" s="27">
        <f>IF(F$2="",0,IF(($C623&lt;F$3)+($C623&gt;F$5),0,IF(1+($D$2&lt;&gt;"")*($C623&lt;=$D$6)+($E$2&lt;&gt;"")*($C623&lt;=$E$6)&gt;=3,'決まりの表'!$B$7,IF($C623&lt;=F$4,'決まりの表'!$B$5,'決まりの表'!$B$6))))</f>
        <v/>
      </c>
      <c r="G623" s="27">
        <f>IF(G$2="",0,IF(($C623&lt;G$3)+($C623&gt;G$5),0,IF(1+($D$2&lt;&gt;"")*($C623&lt;=$D$6)+($E$2&lt;&gt;"")*($C623&lt;=$E$6)+($F$2&lt;&gt;"")*($C623&lt;=$F$6)&gt;=3,'決まりの表'!$B$7,IF($C623&lt;=G$4,'決まりの表'!$B$5,'決まりの表'!$B$6))))</f>
        <v/>
      </c>
      <c r="H623" s="26">
        <f>SUM(D623:G623)</f>
        <v/>
      </c>
      <c r="I623" s="27">
        <f>IF(COUNTIFS('決まりの表'!$B$12:$B$17,MONTH(A623))&gt;0,H621+H622,0)</f>
        <v/>
      </c>
    </row>
    <row r="624">
      <c r="A624" s="23">
        <f>EOMONTH(A623,0)+1</f>
        <v/>
      </c>
      <c r="B624" s="12">
        <f>YEAR(A624)</f>
        <v/>
      </c>
      <c r="C624" s="12">
        <f>YEAR(A624)*12+MONTH(A624)</f>
        <v/>
      </c>
      <c r="D624" s="27">
        <f>IF(D$2="",0,IF(($C624&lt;D$3)+($C624&gt;D$5),0,IF($C624&lt;=D$4,'決まりの表'!$B$5,'決まりの表'!$B$6)))</f>
        <v/>
      </c>
      <c r="E624" s="27">
        <f>IF(E$2="",0,IF(($C624&lt;E$3)+($C624&gt;E$5),0,IF(1+($D$2&lt;&gt;"")*($C624&lt;=$D$6)&gt;=3,'決まりの表'!$B$7,IF($C624&lt;=E$4,'決まりの表'!$B$5,'決まりの表'!$B$6))))</f>
        <v/>
      </c>
      <c r="F624" s="27">
        <f>IF(F$2="",0,IF(($C624&lt;F$3)+($C624&gt;F$5),0,IF(1+($D$2&lt;&gt;"")*($C624&lt;=$D$6)+($E$2&lt;&gt;"")*($C624&lt;=$E$6)&gt;=3,'決まりの表'!$B$7,IF($C624&lt;=F$4,'決まりの表'!$B$5,'決まりの表'!$B$6))))</f>
        <v/>
      </c>
      <c r="G624" s="27">
        <f>IF(G$2="",0,IF(($C624&lt;G$3)+($C624&gt;G$5),0,IF(1+($D$2&lt;&gt;"")*($C624&lt;=$D$6)+($E$2&lt;&gt;"")*($C624&lt;=$E$6)+($F$2&lt;&gt;"")*($C624&lt;=$F$6)&gt;=3,'決まりの表'!$B$7,IF($C624&lt;=G$4,'決まりの表'!$B$5,'決まりの表'!$B$6))))</f>
        <v/>
      </c>
      <c r="H624" s="26">
        <f>SUM(D624:G624)</f>
        <v/>
      </c>
      <c r="I624" s="27">
        <f>IF(COUNTIFS('決まりの表'!$B$12:$B$17,MONTH(A624))&gt;0,H622+H623,0)</f>
        <v/>
      </c>
    </row>
    <row r="625">
      <c r="A625" s="23">
        <f>EOMONTH(A624,0)+1</f>
        <v/>
      </c>
      <c r="B625" s="12">
        <f>YEAR(A625)</f>
        <v/>
      </c>
      <c r="C625" s="12">
        <f>YEAR(A625)*12+MONTH(A625)</f>
        <v/>
      </c>
      <c r="D625" s="27">
        <f>IF(D$2="",0,IF(($C625&lt;D$3)+($C625&gt;D$5),0,IF($C625&lt;=D$4,'決まりの表'!$B$5,'決まりの表'!$B$6)))</f>
        <v/>
      </c>
      <c r="E625" s="27">
        <f>IF(E$2="",0,IF(($C625&lt;E$3)+($C625&gt;E$5),0,IF(1+($D$2&lt;&gt;"")*($C625&lt;=$D$6)&gt;=3,'決まりの表'!$B$7,IF($C625&lt;=E$4,'決まりの表'!$B$5,'決まりの表'!$B$6))))</f>
        <v/>
      </c>
      <c r="F625" s="27">
        <f>IF(F$2="",0,IF(($C625&lt;F$3)+($C625&gt;F$5),0,IF(1+($D$2&lt;&gt;"")*($C625&lt;=$D$6)+($E$2&lt;&gt;"")*($C625&lt;=$E$6)&gt;=3,'決まりの表'!$B$7,IF($C625&lt;=F$4,'決まりの表'!$B$5,'決まりの表'!$B$6))))</f>
        <v/>
      </c>
      <c r="G625" s="27">
        <f>IF(G$2="",0,IF(($C625&lt;G$3)+($C625&gt;G$5),0,IF(1+($D$2&lt;&gt;"")*($C625&lt;=$D$6)+($E$2&lt;&gt;"")*($C625&lt;=$E$6)+($F$2&lt;&gt;"")*($C625&lt;=$F$6)&gt;=3,'決まりの表'!$B$7,IF($C625&lt;=G$4,'決まりの表'!$B$5,'決まりの表'!$B$6))))</f>
        <v/>
      </c>
      <c r="H625" s="26">
        <f>SUM(D625:G625)</f>
        <v/>
      </c>
      <c r="I625" s="27">
        <f>IF(COUNTIFS('決まりの表'!$B$12:$B$17,MONTH(A625))&gt;0,H623+H624,0)</f>
        <v/>
      </c>
    </row>
    <row r="626">
      <c r="A626" s="23">
        <f>EOMONTH(A625,0)+1</f>
        <v/>
      </c>
      <c r="B626" s="12">
        <f>YEAR(A626)</f>
        <v/>
      </c>
      <c r="C626" s="12">
        <f>YEAR(A626)*12+MONTH(A626)</f>
        <v/>
      </c>
      <c r="D626" s="27">
        <f>IF(D$2="",0,IF(($C626&lt;D$3)+($C626&gt;D$5),0,IF($C626&lt;=D$4,'決まりの表'!$B$5,'決まりの表'!$B$6)))</f>
        <v/>
      </c>
      <c r="E626" s="27">
        <f>IF(E$2="",0,IF(($C626&lt;E$3)+($C626&gt;E$5),0,IF(1+($D$2&lt;&gt;"")*($C626&lt;=$D$6)&gt;=3,'決まりの表'!$B$7,IF($C626&lt;=E$4,'決まりの表'!$B$5,'決まりの表'!$B$6))))</f>
        <v/>
      </c>
      <c r="F626" s="27">
        <f>IF(F$2="",0,IF(($C626&lt;F$3)+($C626&gt;F$5),0,IF(1+($D$2&lt;&gt;"")*($C626&lt;=$D$6)+($E$2&lt;&gt;"")*($C626&lt;=$E$6)&gt;=3,'決まりの表'!$B$7,IF($C626&lt;=F$4,'決まりの表'!$B$5,'決まりの表'!$B$6))))</f>
        <v/>
      </c>
      <c r="G626" s="27">
        <f>IF(G$2="",0,IF(($C626&lt;G$3)+($C626&gt;G$5),0,IF(1+($D$2&lt;&gt;"")*($C626&lt;=$D$6)+($E$2&lt;&gt;"")*($C626&lt;=$E$6)+($F$2&lt;&gt;"")*($C626&lt;=$F$6)&gt;=3,'決まりの表'!$B$7,IF($C626&lt;=G$4,'決まりの表'!$B$5,'決まりの表'!$B$6))))</f>
        <v/>
      </c>
      <c r="H626" s="26">
        <f>SUM(D626:G626)</f>
        <v/>
      </c>
      <c r="I626" s="27">
        <f>IF(COUNTIFS('決まりの表'!$B$12:$B$17,MONTH(A626))&gt;0,H624+H625,0)</f>
        <v/>
      </c>
    </row>
    <row r="627">
      <c r="A627" s="23">
        <f>EOMONTH(A626,0)+1</f>
        <v/>
      </c>
      <c r="B627" s="12">
        <f>YEAR(A627)</f>
        <v/>
      </c>
      <c r="C627" s="12">
        <f>YEAR(A627)*12+MONTH(A627)</f>
        <v/>
      </c>
      <c r="D627" s="27">
        <f>IF(D$2="",0,IF(($C627&lt;D$3)+($C627&gt;D$5),0,IF($C627&lt;=D$4,'決まりの表'!$B$5,'決まりの表'!$B$6)))</f>
        <v/>
      </c>
      <c r="E627" s="27">
        <f>IF(E$2="",0,IF(($C627&lt;E$3)+($C627&gt;E$5),0,IF(1+($D$2&lt;&gt;"")*($C627&lt;=$D$6)&gt;=3,'決まりの表'!$B$7,IF($C627&lt;=E$4,'決まりの表'!$B$5,'決まりの表'!$B$6))))</f>
        <v/>
      </c>
      <c r="F627" s="27">
        <f>IF(F$2="",0,IF(($C627&lt;F$3)+($C627&gt;F$5),0,IF(1+($D$2&lt;&gt;"")*($C627&lt;=$D$6)+($E$2&lt;&gt;"")*($C627&lt;=$E$6)&gt;=3,'決まりの表'!$B$7,IF($C627&lt;=F$4,'決まりの表'!$B$5,'決まりの表'!$B$6))))</f>
        <v/>
      </c>
      <c r="G627" s="27">
        <f>IF(G$2="",0,IF(($C627&lt;G$3)+($C627&gt;G$5),0,IF(1+($D$2&lt;&gt;"")*($C627&lt;=$D$6)+($E$2&lt;&gt;"")*($C627&lt;=$E$6)+($F$2&lt;&gt;"")*($C627&lt;=$F$6)&gt;=3,'決まりの表'!$B$7,IF($C627&lt;=G$4,'決まりの表'!$B$5,'決まりの表'!$B$6))))</f>
        <v/>
      </c>
      <c r="H627" s="26">
        <f>SUM(D627:G627)</f>
        <v/>
      </c>
      <c r="I627" s="27">
        <f>IF(COUNTIFS('決まりの表'!$B$12:$B$17,MONTH(A627))&gt;0,H625+H626,0)</f>
        <v/>
      </c>
    </row>
    <row r="628">
      <c r="A628" s="23">
        <f>EOMONTH(A627,0)+1</f>
        <v/>
      </c>
      <c r="B628" s="12">
        <f>YEAR(A628)</f>
        <v/>
      </c>
      <c r="C628" s="12">
        <f>YEAR(A628)*12+MONTH(A628)</f>
        <v/>
      </c>
      <c r="D628" s="27">
        <f>IF(D$2="",0,IF(($C628&lt;D$3)+($C628&gt;D$5),0,IF($C628&lt;=D$4,'決まりの表'!$B$5,'決まりの表'!$B$6)))</f>
        <v/>
      </c>
      <c r="E628" s="27">
        <f>IF(E$2="",0,IF(($C628&lt;E$3)+($C628&gt;E$5),0,IF(1+($D$2&lt;&gt;"")*($C628&lt;=$D$6)&gt;=3,'決まりの表'!$B$7,IF($C628&lt;=E$4,'決まりの表'!$B$5,'決まりの表'!$B$6))))</f>
        <v/>
      </c>
      <c r="F628" s="27">
        <f>IF(F$2="",0,IF(($C628&lt;F$3)+($C628&gt;F$5),0,IF(1+($D$2&lt;&gt;"")*($C628&lt;=$D$6)+($E$2&lt;&gt;"")*($C628&lt;=$E$6)&gt;=3,'決まりの表'!$B$7,IF($C628&lt;=F$4,'決まりの表'!$B$5,'決まりの表'!$B$6))))</f>
        <v/>
      </c>
      <c r="G628" s="27">
        <f>IF(G$2="",0,IF(($C628&lt;G$3)+($C628&gt;G$5),0,IF(1+($D$2&lt;&gt;"")*($C628&lt;=$D$6)+($E$2&lt;&gt;"")*($C628&lt;=$E$6)+($F$2&lt;&gt;"")*($C628&lt;=$F$6)&gt;=3,'決まりの表'!$B$7,IF($C628&lt;=G$4,'決まりの表'!$B$5,'決まりの表'!$B$6))))</f>
        <v/>
      </c>
      <c r="H628" s="26">
        <f>SUM(D628:G628)</f>
        <v/>
      </c>
      <c r="I628" s="27">
        <f>IF(COUNTIFS('決まりの表'!$B$12:$B$17,MONTH(A628))&gt;0,H626+H627,0)</f>
        <v/>
      </c>
    </row>
    <row r="629">
      <c r="A629" s="23">
        <f>EOMONTH(A628,0)+1</f>
        <v/>
      </c>
      <c r="B629" s="12">
        <f>YEAR(A629)</f>
        <v/>
      </c>
      <c r="C629" s="12">
        <f>YEAR(A629)*12+MONTH(A629)</f>
        <v/>
      </c>
      <c r="D629" s="27">
        <f>IF(D$2="",0,IF(($C629&lt;D$3)+($C629&gt;D$5),0,IF($C629&lt;=D$4,'決まりの表'!$B$5,'決まりの表'!$B$6)))</f>
        <v/>
      </c>
      <c r="E629" s="27">
        <f>IF(E$2="",0,IF(($C629&lt;E$3)+($C629&gt;E$5),0,IF(1+($D$2&lt;&gt;"")*($C629&lt;=$D$6)&gt;=3,'決まりの表'!$B$7,IF($C629&lt;=E$4,'決まりの表'!$B$5,'決まりの表'!$B$6))))</f>
        <v/>
      </c>
      <c r="F629" s="27">
        <f>IF(F$2="",0,IF(($C629&lt;F$3)+($C629&gt;F$5),0,IF(1+($D$2&lt;&gt;"")*($C629&lt;=$D$6)+($E$2&lt;&gt;"")*($C629&lt;=$E$6)&gt;=3,'決まりの表'!$B$7,IF($C629&lt;=F$4,'決まりの表'!$B$5,'決まりの表'!$B$6))))</f>
        <v/>
      </c>
      <c r="G629" s="27">
        <f>IF(G$2="",0,IF(($C629&lt;G$3)+($C629&gt;G$5),0,IF(1+($D$2&lt;&gt;"")*($C629&lt;=$D$6)+($E$2&lt;&gt;"")*($C629&lt;=$E$6)+($F$2&lt;&gt;"")*($C629&lt;=$F$6)&gt;=3,'決まりの表'!$B$7,IF($C629&lt;=G$4,'決まりの表'!$B$5,'決まりの表'!$B$6))))</f>
        <v/>
      </c>
      <c r="H629" s="26">
        <f>SUM(D629:G629)</f>
        <v/>
      </c>
      <c r="I629" s="27">
        <f>IF(COUNTIFS('決まりの表'!$B$12:$B$17,MONTH(A629))&gt;0,H627+H628,0)</f>
        <v/>
      </c>
    </row>
    <row r="630">
      <c r="A630" s="23">
        <f>EOMONTH(A629,0)+1</f>
        <v/>
      </c>
      <c r="B630" s="12">
        <f>YEAR(A630)</f>
        <v/>
      </c>
      <c r="C630" s="12">
        <f>YEAR(A630)*12+MONTH(A630)</f>
        <v/>
      </c>
      <c r="D630" s="27">
        <f>IF(D$2="",0,IF(($C630&lt;D$3)+($C630&gt;D$5),0,IF($C630&lt;=D$4,'決まりの表'!$B$5,'決まりの表'!$B$6)))</f>
        <v/>
      </c>
      <c r="E630" s="27">
        <f>IF(E$2="",0,IF(($C630&lt;E$3)+($C630&gt;E$5),0,IF(1+($D$2&lt;&gt;"")*($C630&lt;=$D$6)&gt;=3,'決まりの表'!$B$7,IF($C630&lt;=E$4,'決まりの表'!$B$5,'決まりの表'!$B$6))))</f>
        <v/>
      </c>
      <c r="F630" s="27">
        <f>IF(F$2="",0,IF(($C630&lt;F$3)+($C630&gt;F$5),0,IF(1+($D$2&lt;&gt;"")*($C630&lt;=$D$6)+($E$2&lt;&gt;"")*($C630&lt;=$E$6)&gt;=3,'決まりの表'!$B$7,IF($C630&lt;=F$4,'決まりの表'!$B$5,'決まりの表'!$B$6))))</f>
        <v/>
      </c>
      <c r="G630" s="27">
        <f>IF(G$2="",0,IF(($C630&lt;G$3)+($C630&gt;G$5),0,IF(1+($D$2&lt;&gt;"")*($C630&lt;=$D$6)+($E$2&lt;&gt;"")*($C630&lt;=$E$6)+($F$2&lt;&gt;"")*($C630&lt;=$F$6)&gt;=3,'決まりの表'!$B$7,IF($C630&lt;=G$4,'決まりの表'!$B$5,'決まりの表'!$B$6))))</f>
        <v/>
      </c>
      <c r="H630" s="26">
        <f>SUM(D630:G630)</f>
        <v/>
      </c>
      <c r="I630" s="27">
        <f>IF(COUNTIFS('決まりの表'!$B$12:$B$17,MONTH(A630))&gt;0,H628+H629,0)</f>
        <v/>
      </c>
    </row>
    <row r="631">
      <c r="A631" s="23">
        <f>EOMONTH(A630,0)+1</f>
        <v/>
      </c>
      <c r="B631" s="12">
        <f>YEAR(A631)</f>
        <v/>
      </c>
      <c r="C631" s="12">
        <f>YEAR(A631)*12+MONTH(A631)</f>
        <v/>
      </c>
      <c r="D631" s="27">
        <f>IF(D$2="",0,IF(($C631&lt;D$3)+($C631&gt;D$5),0,IF($C631&lt;=D$4,'決まりの表'!$B$5,'決まりの表'!$B$6)))</f>
        <v/>
      </c>
      <c r="E631" s="27">
        <f>IF(E$2="",0,IF(($C631&lt;E$3)+($C631&gt;E$5),0,IF(1+($D$2&lt;&gt;"")*($C631&lt;=$D$6)&gt;=3,'決まりの表'!$B$7,IF($C631&lt;=E$4,'決まりの表'!$B$5,'決まりの表'!$B$6))))</f>
        <v/>
      </c>
      <c r="F631" s="27">
        <f>IF(F$2="",0,IF(($C631&lt;F$3)+($C631&gt;F$5),0,IF(1+($D$2&lt;&gt;"")*($C631&lt;=$D$6)+($E$2&lt;&gt;"")*($C631&lt;=$E$6)&gt;=3,'決まりの表'!$B$7,IF($C631&lt;=F$4,'決まりの表'!$B$5,'決まりの表'!$B$6))))</f>
        <v/>
      </c>
      <c r="G631" s="27">
        <f>IF(G$2="",0,IF(($C631&lt;G$3)+($C631&gt;G$5),0,IF(1+($D$2&lt;&gt;"")*($C631&lt;=$D$6)+($E$2&lt;&gt;"")*($C631&lt;=$E$6)+($F$2&lt;&gt;"")*($C631&lt;=$F$6)&gt;=3,'決まりの表'!$B$7,IF($C631&lt;=G$4,'決まりの表'!$B$5,'決まりの表'!$B$6))))</f>
        <v/>
      </c>
      <c r="H631" s="26">
        <f>SUM(D631:G631)</f>
        <v/>
      </c>
      <c r="I631" s="27">
        <f>IF(COUNTIFS('決まりの表'!$B$12:$B$17,MONTH(A631))&gt;0,H629+H630,0)</f>
        <v/>
      </c>
    </row>
    <row r="632">
      <c r="A632" s="23">
        <f>EOMONTH(A631,0)+1</f>
        <v/>
      </c>
      <c r="B632" s="12">
        <f>YEAR(A632)</f>
        <v/>
      </c>
      <c r="C632" s="12">
        <f>YEAR(A632)*12+MONTH(A632)</f>
        <v/>
      </c>
      <c r="D632" s="27">
        <f>IF(D$2="",0,IF(($C632&lt;D$3)+($C632&gt;D$5),0,IF($C632&lt;=D$4,'決まりの表'!$B$5,'決まりの表'!$B$6)))</f>
        <v/>
      </c>
      <c r="E632" s="27">
        <f>IF(E$2="",0,IF(($C632&lt;E$3)+($C632&gt;E$5),0,IF(1+($D$2&lt;&gt;"")*($C632&lt;=$D$6)&gt;=3,'決まりの表'!$B$7,IF($C632&lt;=E$4,'決まりの表'!$B$5,'決まりの表'!$B$6))))</f>
        <v/>
      </c>
      <c r="F632" s="27">
        <f>IF(F$2="",0,IF(($C632&lt;F$3)+($C632&gt;F$5),0,IF(1+($D$2&lt;&gt;"")*($C632&lt;=$D$6)+($E$2&lt;&gt;"")*($C632&lt;=$E$6)&gt;=3,'決まりの表'!$B$7,IF($C632&lt;=F$4,'決まりの表'!$B$5,'決まりの表'!$B$6))))</f>
        <v/>
      </c>
      <c r="G632" s="27">
        <f>IF(G$2="",0,IF(($C632&lt;G$3)+($C632&gt;G$5),0,IF(1+($D$2&lt;&gt;"")*($C632&lt;=$D$6)+($E$2&lt;&gt;"")*($C632&lt;=$E$6)+($F$2&lt;&gt;"")*($C632&lt;=$F$6)&gt;=3,'決まりの表'!$B$7,IF($C632&lt;=G$4,'決まりの表'!$B$5,'決まりの表'!$B$6))))</f>
        <v/>
      </c>
      <c r="H632" s="26">
        <f>SUM(D632:G632)</f>
        <v/>
      </c>
      <c r="I632" s="27">
        <f>IF(COUNTIFS('決まりの表'!$B$12:$B$17,MONTH(A632))&gt;0,H630+H631,0)</f>
        <v/>
      </c>
    </row>
    <row r="633">
      <c r="A633" s="23">
        <f>EOMONTH(A632,0)+1</f>
        <v/>
      </c>
      <c r="B633" s="12">
        <f>YEAR(A633)</f>
        <v/>
      </c>
      <c r="C633" s="12">
        <f>YEAR(A633)*12+MONTH(A633)</f>
        <v/>
      </c>
      <c r="D633" s="27">
        <f>IF(D$2="",0,IF(($C633&lt;D$3)+($C633&gt;D$5),0,IF($C633&lt;=D$4,'決まりの表'!$B$5,'決まりの表'!$B$6)))</f>
        <v/>
      </c>
      <c r="E633" s="27">
        <f>IF(E$2="",0,IF(($C633&lt;E$3)+($C633&gt;E$5),0,IF(1+($D$2&lt;&gt;"")*($C633&lt;=$D$6)&gt;=3,'決まりの表'!$B$7,IF($C633&lt;=E$4,'決まりの表'!$B$5,'決まりの表'!$B$6))))</f>
        <v/>
      </c>
      <c r="F633" s="27">
        <f>IF(F$2="",0,IF(($C633&lt;F$3)+($C633&gt;F$5),0,IF(1+($D$2&lt;&gt;"")*($C633&lt;=$D$6)+($E$2&lt;&gt;"")*($C633&lt;=$E$6)&gt;=3,'決まりの表'!$B$7,IF($C633&lt;=F$4,'決まりの表'!$B$5,'決まりの表'!$B$6))))</f>
        <v/>
      </c>
      <c r="G633" s="27">
        <f>IF(G$2="",0,IF(($C633&lt;G$3)+($C633&gt;G$5),0,IF(1+($D$2&lt;&gt;"")*($C633&lt;=$D$6)+($E$2&lt;&gt;"")*($C633&lt;=$E$6)+($F$2&lt;&gt;"")*($C633&lt;=$F$6)&gt;=3,'決まりの表'!$B$7,IF($C633&lt;=G$4,'決まりの表'!$B$5,'決まりの表'!$B$6))))</f>
        <v/>
      </c>
      <c r="H633" s="26">
        <f>SUM(D633:G633)</f>
        <v/>
      </c>
      <c r="I633" s="27">
        <f>IF(COUNTIFS('決まりの表'!$B$12:$B$17,MONTH(A633))&gt;0,H631+H632,0)</f>
        <v/>
      </c>
    </row>
    <row r="634">
      <c r="A634" s="23">
        <f>EOMONTH(A633,0)+1</f>
        <v/>
      </c>
      <c r="B634" s="12">
        <f>YEAR(A634)</f>
        <v/>
      </c>
      <c r="C634" s="12">
        <f>YEAR(A634)*12+MONTH(A634)</f>
        <v/>
      </c>
      <c r="D634" s="27">
        <f>IF(D$2="",0,IF(($C634&lt;D$3)+($C634&gt;D$5),0,IF($C634&lt;=D$4,'決まりの表'!$B$5,'決まりの表'!$B$6)))</f>
        <v/>
      </c>
      <c r="E634" s="27">
        <f>IF(E$2="",0,IF(($C634&lt;E$3)+($C634&gt;E$5),0,IF(1+($D$2&lt;&gt;"")*($C634&lt;=$D$6)&gt;=3,'決まりの表'!$B$7,IF($C634&lt;=E$4,'決まりの表'!$B$5,'決まりの表'!$B$6))))</f>
        <v/>
      </c>
      <c r="F634" s="27">
        <f>IF(F$2="",0,IF(($C634&lt;F$3)+($C634&gt;F$5),0,IF(1+($D$2&lt;&gt;"")*($C634&lt;=$D$6)+($E$2&lt;&gt;"")*($C634&lt;=$E$6)&gt;=3,'決まりの表'!$B$7,IF($C634&lt;=F$4,'決まりの表'!$B$5,'決まりの表'!$B$6))))</f>
        <v/>
      </c>
      <c r="G634" s="27">
        <f>IF(G$2="",0,IF(($C634&lt;G$3)+($C634&gt;G$5),0,IF(1+($D$2&lt;&gt;"")*($C634&lt;=$D$6)+($E$2&lt;&gt;"")*($C634&lt;=$E$6)+($F$2&lt;&gt;"")*($C634&lt;=$F$6)&gt;=3,'決まりの表'!$B$7,IF($C634&lt;=G$4,'決まりの表'!$B$5,'決まりの表'!$B$6))))</f>
        <v/>
      </c>
      <c r="H634" s="26">
        <f>SUM(D634:G634)</f>
        <v/>
      </c>
      <c r="I634" s="27">
        <f>IF(COUNTIFS('決まりの表'!$B$12:$B$17,MONTH(A634))&gt;0,H632+H633,0)</f>
        <v/>
      </c>
    </row>
    <row r="635">
      <c r="A635" s="23">
        <f>EOMONTH(A634,0)+1</f>
        <v/>
      </c>
      <c r="B635" s="12">
        <f>YEAR(A635)</f>
        <v/>
      </c>
      <c r="C635" s="12">
        <f>YEAR(A635)*12+MONTH(A635)</f>
        <v/>
      </c>
      <c r="D635" s="27">
        <f>IF(D$2="",0,IF(($C635&lt;D$3)+($C635&gt;D$5),0,IF($C635&lt;=D$4,'決まりの表'!$B$5,'決まりの表'!$B$6)))</f>
        <v/>
      </c>
      <c r="E635" s="27">
        <f>IF(E$2="",0,IF(($C635&lt;E$3)+($C635&gt;E$5),0,IF(1+($D$2&lt;&gt;"")*($C635&lt;=$D$6)&gt;=3,'決まりの表'!$B$7,IF($C635&lt;=E$4,'決まりの表'!$B$5,'決まりの表'!$B$6))))</f>
        <v/>
      </c>
      <c r="F635" s="27">
        <f>IF(F$2="",0,IF(($C635&lt;F$3)+($C635&gt;F$5),0,IF(1+($D$2&lt;&gt;"")*($C635&lt;=$D$6)+($E$2&lt;&gt;"")*($C635&lt;=$E$6)&gt;=3,'決まりの表'!$B$7,IF($C635&lt;=F$4,'決まりの表'!$B$5,'決まりの表'!$B$6))))</f>
        <v/>
      </c>
      <c r="G635" s="27">
        <f>IF(G$2="",0,IF(($C635&lt;G$3)+($C635&gt;G$5),0,IF(1+($D$2&lt;&gt;"")*($C635&lt;=$D$6)+($E$2&lt;&gt;"")*($C635&lt;=$E$6)+($F$2&lt;&gt;"")*($C635&lt;=$F$6)&gt;=3,'決まりの表'!$B$7,IF($C635&lt;=G$4,'決まりの表'!$B$5,'決まりの表'!$B$6))))</f>
        <v/>
      </c>
      <c r="H635" s="26">
        <f>SUM(D635:G635)</f>
        <v/>
      </c>
      <c r="I635" s="27">
        <f>IF(COUNTIFS('決まりの表'!$B$12:$B$17,MONTH(A635))&gt;0,H633+H634,0)</f>
        <v/>
      </c>
    </row>
    <row r="636">
      <c r="A636" s="23">
        <f>EOMONTH(A635,0)+1</f>
        <v/>
      </c>
      <c r="B636" s="12">
        <f>YEAR(A636)</f>
        <v/>
      </c>
      <c r="C636" s="12">
        <f>YEAR(A636)*12+MONTH(A636)</f>
        <v/>
      </c>
      <c r="D636" s="27">
        <f>IF(D$2="",0,IF(($C636&lt;D$3)+($C636&gt;D$5),0,IF($C636&lt;=D$4,'決まりの表'!$B$5,'決まりの表'!$B$6)))</f>
        <v/>
      </c>
      <c r="E636" s="27">
        <f>IF(E$2="",0,IF(($C636&lt;E$3)+($C636&gt;E$5),0,IF(1+($D$2&lt;&gt;"")*($C636&lt;=$D$6)&gt;=3,'決まりの表'!$B$7,IF($C636&lt;=E$4,'決まりの表'!$B$5,'決まりの表'!$B$6))))</f>
        <v/>
      </c>
      <c r="F636" s="27">
        <f>IF(F$2="",0,IF(($C636&lt;F$3)+($C636&gt;F$5),0,IF(1+($D$2&lt;&gt;"")*($C636&lt;=$D$6)+($E$2&lt;&gt;"")*($C636&lt;=$E$6)&gt;=3,'決まりの表'!$B$7,IF($C636&lt;=F$4,'決まりの表'!$B$5,'決まりの表'!$B$6))))</f>
        <v/>
      </c>
      <c r="G636" s="27">
        <f>IF(G$2="",0,IF(($C636&lt;G$3)+($C636&gt;G$5),0,IF(1+($D$2&lt;&gt;"")*($C636&lt;=$D$6)+($E$2&lt;&gt;"")*($C636&lt;=$E$6)+($F$2&lt;&gt;"")*($C636&lt;=$F$6)&gt;=3,'決まりの表'!$B$7,IF($C636&lt;=G$4,'決まりの表'!$B$5,'決まりの表'!$B$6))))</f>
        <v/>
      </c>
      <c r="H636" s="26">
        <f>SUM(D636:G636)</f>
        <v/>
      </c>
      <c r="I636" s="27">
        <f>IF(COUNTIFS('決まりの表'!$B$12:$B$17,MONTH(A636))&gt;0,H634+H635,0)</f>
        <v/>
      </c>
    </row>
    <row r="637">
      <c r="A637" s="23">
        <f>EOMONTH(A636,0)+1</f>
        <v/>
      </c>
      <c r="B637" s="12">
        <f>YEAR(A637)</f>
        <v/>
      </c>
      <c r="C637" s="12">
        <f>YEAR(A637)*12+MONTH(A637)</f>
        <v/>
      </c>
      <c r="D637" s="27">
        <f>IF(D$2="",0,IF(($C637&lt;D$3)+($C637&gt;D$5),0,IF($C637&lt;=D$4,'決まりの表'!$B$5,'決まりの表'!$B$6)))</f>
        <v/>
      </c>
      <c r="E637" s="27">
        <f>IF(E$2="",0,IF(($C637&lt;E$3)+($C637&gt;E$5),0,IF(1+($D$2&lt;&gt;"")*($C637&lt;=$D$6)&gt;=3,'決まりの表'!$B$7,IF($C637&lt;=E$4,'決まりの表'!$B$5,'決まりの表'!$B$6))))</f>
        <v/>
      </c>
      <c r="F637" s="27">
        <f>IF(F$2="",0,IF(($C637&lt;F$3)+($C637&gt;F$5),0,IF(1+($D$2&lt;&gt;"")*($C637&lt;=$D$6)+($E$2&lt;&gt;"")*($C637&lt;=$E$6)&gt;=3,'決まりの表'!$B$7,IF($C637&lt;=F$4,'決まりの表'!$B$5,'決まりの表'!$B$6))))</f>
        <v/>
      </c>
      <c r="G637" s="27">
        <f>IF(G$2="",0,IF(($C637&lt;G$3)+($C637&gt;G$5),0,IF(1+($D$2&lt;&gt;"")*($C637&lt;=$D$6)+($E$2&lt;&gt;"")*($C637&lt;=$E$6)+($F$2&lt;&gt;"")*($C637&lt;=$F$6)&gt;=3,'決まりの表'!$B$7,IF($C637&lt;=G$4,'決まりの表'!$B$5,'決まりの表'!$B$6))))</f>
        <v/>
      </c>
      <c r="H637" s="26">
        <f>SUM(D637:G637)</f>
        <v/>
      </c>
      <c r="I637" s="27">
        <f>IF(COUNTIFS('決まりの表'!$B$12:$B$17,MONTH(A637))&gt;0,H635+H636,0)</f>
        <v/>
      </c>
    </row>
    <row r="638">
      <c r="A638" s="23">
        <f>EOMONTH(A637,0)+1</f>
        <v/>
      </c>
      <c r="B638" s="12">
        <f>YEAR(A638)</f>
        <v/>
      </c>
      <c r="C638" s="12">
        <f>YEAR(A638)*12+MONTH(A638)</f>
        <v/>
      </c>
      <c r="D638" s="27">
        <f>IF(D$2="",0,IF(($C638&lt;D$3)+($C638&gt;D$5),0,IF($C638&lt;=D$4,'決まりの表'!$B$5,'決まりの表'!$B$6)))</f>
        <v/>
      </c>
      <c r="E638" s="27">
        <f>IF(E$2="",0,IF(($C638&lt;E$3)+($C638&gt;E$5),0,IF(1+($D$2&lt;&gt;"")*($C638&lt;=$D$6)&gt;=3,'決まりの表'!$B$7,IF($C638&lt;=E$4,'決まりの表'!$B$5,'決まりの表'!$B$6))))</f>
        <v/>
      </c>
      <c r="F638" s="27">
        <f>IF(F$2="",0,IF(($C638&lt;F$3)+($C638&gt;F$5),0,IF(1+($D$2&lt;&gt;"")*($C638&lt;=$D$6)+($E$2&lt;&gt;"")*($C638&lt;=$E$6)&gt;=3,'決まりの表'!$B$7,IF($C638&lt;=F$4,'決まりの表'!$B$5,'決まりの表'!$B$6))))</f>
        <v/>
      </c>
      <c r="G638" s="27">
        <f>IF(G$2="",0,IF(($C638&lt;G$3)+($C638&gt;G$5),0,IF(1+($D$2&lt;&gt;"")*($C638&lt;=$D$6)+($E$2&lt;&gt;"")*($C638&lt;=$E$6)+($F$2&lt;&gt;"")*($C638&lt;=$F$6)&gt;=3,'決まりの表'!$B$7,IF($C638&lt;=G$4,'決まりの表'!$B$5,'決まりの表'!$B$6))))</f>
        <v/>
      </c>
      <c r="H638" s="26">
        <f>SUM(D638:G638)</f>
        <v/>
      </c>
      <c r="I638" s="27">
        <f>IF(COUNTIFS('決まりの表'!$B$12:$B$17,MONTH(A638))&gt;0,H636+H637,0)</f>
        <v/>
      </c>
    </row>
    <row r="639">
      <c r="A639" s="23">
        <f>EOMONTH(A638,0)+1</f>
        <v/>
      </c>
      <c r="B639" s="12">
        <f>YEAR(A639)</f>
        <v/>
      </c>
      <c r="C639" s="12">
        <f>YEAR(A639)*12+MONTH(A639)</f>
        <v/>
      </c>
      <c r="D639" s="27">
        <f>IF(D$2="",0,IF(($C639&lt;D$3)+($C639&gt;D$5),0,IF($C639&lt;=D$4,'決まりの表'!$B$5,'決まりの表'!$B$6)))</f>
        <v/>
      </c>
      <c r="E639" s="27">
        <f>IF(E$2="",0,IF(($C639&lt;E$3)+($C639&gt;E$5),0,IF(1+($D$2&lt;&gt;"")*($C639&lt;=$D$6)&gt;=3,'決まりの表'!$B$7,IF($C639&lt;=E$4,'決まりの表'!$B$5,'決まりの表'!$B$6))))</f>
        <v/>
      </c>
      <c r="F639" s="27">
        <f>IF(F$2="",0,IF(($C639&lt;F$3)+($C639&gt;F$5),0,IF(1+($D$2&lt;&gt;"")*($C639&lt;=$D$6)+($E$2&lt;&gt;"")*($C639&lt;=$E$6)&gt;=3,'決まりの表'!$B$7,IF($C639&lt;=F$4,'決まりの表'!$B$5,'決まりの表'!$B$6))))</f>
        <v/>
      </c>
      <c r="G639" s="27">
        <f>IF(G$2="",0,IF(($C639&lt;G$3)+($C639&gt;G$5),0,IF(1+($D$2&lt;&gt;"")*($C639&lt;=$D$6)+($E$2&lt;&gt;"")*($C639&lt;=$E$6)+($F$2&lt;&gt;"")*($C639&lt;=$F$6)&gt;=3,'決まりの表'!$B$7,IF($C639&lt;=G$4,'決まりの表'!$B$5,'決まりの表'!$B$6))))</f>
        <v/>
      </c>
      <c r="H639" s="26">
        <f>SUM(D639:G639)</f>
        <v/>
      </c>
      <c r="I639" s="27">
        <f>IF(COUNTIFS('決まりの表'!$B$12:$B$17,MONTH(A639))&gt;0,H637+H638,0)</f>
        <v/>
      </c>
    </row>
    <row r="640">
      <c r="A640" s="23">
        <f>EOMONTH(A639,0)+1</f>
        <v/>
      </c>
      <c r="B640" s="12">
        <f>YEAR(A640)</f>
        <v/>
      </c>
      <c r="C640" s="12">
        <f>YEAR(A640)*12+MONTH(A640)</f>
        <v/>
      </c>
      <c r="D640" s="27">
        <f>IF(D$2="",0,IF(($C640&lt;D$3)+($C640&gt;D$5),0,IF($C640&lt;=D$4,'決まりの表'!$B$5,'決まりの表'!$B$6)))</f>
        <v/>
      </c>
      <c r="E640" s="27">
        <f>IF(E$2="",0,IF(($C640&lt;E$3)+($C640&gt;E$5),0,IF(1+($D$2&lt;&gt;"")*($C640&lt;=$D$6)&gt;=3,'決まりの表'!$B$7,IF($C640&lt;=E$4,'決まりの表'!$B$5,'決まりの表'!$B$6))))</f>
        <v/>
      </c>
      <c r="F640" s="27">
        <f>IF(F$2="",0,IF(($C640&lt;F$3)+($C640&gt;F$5),0,IF(1+($D$2&lt;&gt;"")*($C640&lt;=$D$6)+($E$2&lt;&gt;"")*($C640&lt;=$E$6)&gt;=3,'決まりの表'!$B$7,IF($C640&lt;=F$4,'決まりの表'!$B$5,'決まりの表'!$B$6))))</f>
        <v/>
      </c>
      <c r="G640" s="27">
        <f>IF(G$2="",0,IF(($C640&lt;G$3)+($C640&gt;G$5),0,IF(1+($D$2&lt;&gt;"")*($C640&lt;=$D$6)+($E$2&lt;&gt;"")*($C640&lt;=$E$6)+($F$2&lt;&gt;"")*($C640&lt;=$F$6)&gt;=3,'決まりの表'!$B$7,IF($C640&lt;=G$4,'決まりの表'!$B$5,'決まりの表'!$B$6))))</f>
        <v/>
      </c>
      <c r="H640" s="26">
        <f>SUM(D640:G640)</f>
        <v/>
      </c>
      <c r="I640" s="27">
        <f>IF(COUNTIFS('決まりの表'!$B$12:$B$17,MONTH(A640))&gt;0,H638+H639,0)</f>
        <v/>
      </c>
    </row>
    <row r="641">
      <c r="A641" s="23">
        <f>EOMONTH(A640,0)+1</f>
        <v/>
      </c>
      <c r="B641" s="12">
        <f>YEAR(A641)</f>
        <v/>
      </c>
      <c r="C641" s="12">
        <f>YEAR(A641)*12+MONTH(A641)</f>
        <v/>
      </c>
      <c r="D641" s="27">
        <f>IF(D$2="",0,IF(($C641&lt;D$3)+($C641&gt;D$5),0,IF($C641&lt;=D$4,'決まりの表'!$B$5,'決まりの表'!$B$6)))</f>
        <v/>
      </c>
      <c r="E641" s="27">
        <f>IF(E$2="",0,IF(($C641&lt;E$3)+($C641&gt;E$5),0,IF(1+($D$2&lt;&gt;"")*($C641&lt;=$D$6)&gt;=3,'決まりの表'!$B$7,IF($C641&lt;=E$4,'決まりの表'!$B$5,'決まりの表'!$B$6))))</f>
        <v/>
      </c>
      <c r="F641" s="27">
        <f>IF(F$2="",0,IF(($C641&lt;F$3)+($C641&gt;F$5),0,IF(1+($D$2&lt;&gt;"")*($C641&lt;=$D$6)+($E$2&lt;&gt;"")*($C641&lt;=$E$6)&gt;=3,'決まりの表'!$B$7,IF($C641&lt;=F$4,'決まりの表'!$B$5,'決まりの表'!$B$6))))</f>
        <v/>
      </c>
      <c r="G641" s="27">
        <f>IF(G$2="",0,IF(($C641&lt;G$3)+($C641&gt;G$5),0,IF(1+($D$2&lt;&gt;"")*($C641&lt;=$D$6)+($E$2&lt;&gt;"")*($C641&lt;=$E$6)+($F$2&lt;&gt;"")*($C641&lt;=$F$6)&gt;=3,'決まりの表'!$B$7,IF($C641&lt;=G$4,'決まりの表'!$B$5,'決まりの表'!$B$6))))</f>
        <v/>
      </c>
      <c r="H641" s="26">
        <f>SUM(D641:G641)</f>
        <v/>
      </c>
      <c r="I641" s="27">
        <f>IF(COUNTIFS('決まりの表'!$B$12:$B$17,MONTH(A641))&gt;0,H639+H640,0)</f>
        <v/>
      </c>
    </row>
    <row r="642">
      <c r="A642" s="23">
        <f>EOMONTH(A641,0)+1</f>
        <v/>
      </c>
      <c r="B642" s="12">
        <f>YEAR(A642)</f>
        <v/>
      </c>
      <c r="C642" s="12">
        <f>YEAR(A642)*12+MONTH(A642)</f>
        <v/>
      </c>
      <c r="D642" s="27">
        <f>IF(D$2="",0,IF(($C642&lt;D$3)+($C642&gt;D$5),0,IF($C642&lt;=D$4,'決まりの表'!$B$5,'決まりの表'!$B$6)))</f>
        <v/>
      </c>
      <c r="E642" s="27">
        <f>IF(E$2="",0,IF(($C642&lt;E$3)+($C642&gt;E$5),0,IF(1+($D$2&lt;&gt;"")*($C642&lt;=$D$6)&gt;=3,'決まりの表'!$B$7,IF($C642&lt;=E$4,'決まりの表'!$B$5,'決まりの表'!$B$6))))</f>
        <v/>
      </c>
      <c r="F642" s="27">
        <f>IF(F$2="",0,IF(($C642&lt;F$3)+($C642&gt;F$5),0,IF(1+($D$2&lt;&gt;"")*($C642&lt;=$D$6)+($E$2&lt;&gt;"")*($C642&lt;=$E$6)&gt;=3,'決まりの表'!$B$7,IF($C642&lt;=F$4,'決まりの表'!$B$5,'決まりの表'!$B$6))))</f>
        <v/>
      </c>
      <c r="G642" s="27">
        <f>IF(G$2="",0,IF(($C642&lt;G$3)+($C642&gt;G$5),0,IF(1+($D$2&lt;&gt;"")*($C642&lt;=$D$6)+($E$2&lt;&gt;"")*($C642&lt;=$E$6)+($F$2&lt;&gt;"")*($C642&lt;=$F$6)&gt;=3,'決まりの表'!$B$7,IF($C642&lt;=G$4,'決まりの表'!$B$5,'決まりの表'!$B$6))))</f>
        <v/>
      </c>
      <c r="H642" s="26">
        <f>SUM(D642:G642)</f>
        <v/>
      </c>
      <c r="I642" s="27">
        <f>IF(COUNTIFS('決まりの表'!$B$12:$B$17,MONTH(A642))&gt;0,H640+H641,0)</f>
        <v/>
      </c>
    </row>
    <row r="643">
      <c r="A643" s="23">
        <f>EOMONTH(A642,0)+1</f>
        <v/>
      </c>
      <c r="B643" s="12">
        <f>YEAR(A643)</f>
        <v/>
      </c>
      <c r="C643" s="12">
        <f>YEAR(A643)*12+MONTH(A643)</f>
        <v/>
      </c>
      <c r="D643" s="27">
        <f>IF(D$2="",0,IF(($C643&lt;D$3)+($C643&gt;D$5),0,IF($C643&lt;=D$4,'決まりの表'!$B$5,'決まりの表'!$B$6)))</f>
        <v/>
      </c>
      <c r="E643" s="27">
        <f>IF(E$2="",0,IF(($C643&lt;E$3)+($C643&gt;E$5),0,IF(1+($D$2&lt;&gt;"")*($C643&lt;=$D$6)&gt;=3,'決まりの表'!$B$7,IF($C643&lt;=E$4,'決まりの表'!$B$5,'決まりの表'!$B$6))))</f>
        <v/>
      </c>
      <c r="F643" s="27">
        <f>IF(F$2="",0,IF(($C643&lt;F$3)+($C643&gt;F$5),0,IF(1+($D$2&lt;&gt;"")*($C643&lt;=$D$6)+($E$2&lt;&gt;"")*($C643&lt;=$E$6)&gt;=3,'決まりの表'!$B$7,IF($C643&lt;=F$4,'決まりの表'!$B$5,'決まりの表'!$B$6))))</f>
        <v/>
      </c>
      <c r="G643" s="27">
        <f>IF(G$2="",0,IF(($C643&lt;G$3)+($C643&gt;G$5),0,IF(1+($D$2&lt;&gt;"")*($C643&lt;=$D$6)+($E$2&lt;&gt;"")*($C643&lt;=$E$6)+($F$2&lt;&gt;"")*($C643&lt;=$F$6)&gt;=3,'決まりの表'!$B$7,IF($C643&lt;=G$4,'決まりの表'!$B$5,'決まりの表'!$B$6))))</f>
        <v/>
      </c>
      <c r="H643" s="26">
        <f>SUM(D643:G643)</f>
        <v/>
      </c>
      <c r="I643" s="27">
        <f>IF(COUNTIFS('決まりの表'!$B$12:$B$17,MONTH(A643))&gt;0,H641+H642,0)</f>
        <v/>
      </c>
    </row>
    <row r="644">
      <c r="A644" s="23">
        <f>EOMONTH(A643,0)+1</f>
        <v/>
      </c>
      <c r="B644" s="12">
        <f>YEAR(A644)</f>
        <v/>
      </c>
      <c r="C644" s="12">
        <f>YEAR(A644)*12+MONTH(A644)</f>
        <v/>
      </c>
      <c r="D644" s="27">
        <f>IF(D$2="",0,IF(($C644&lt;D$3)+($C644&gt;D$5),0,IF($C644&lt;=D$4,'決まりの表'!$B$5,'決まりの表'!$B$6)))</f>
        <v/>
      </c>
      <c r="E644" s="27">
        <f>IF(E$2="",0,IF(($C644&lt;E$3)+($C644&gt;E$5),0,IF(1+($D$2&lt;&gt;"")*($C644&lt;=$D$6)&gt;=3,'決まりの表'!$B$7,IF($C644&lt;=E$4,'決まりの表'!$B$5,'決まりの表'!$B$6))))</f>
        <v/>
      </c>
      <c r="F644" s="27">
        <f>IF(F$2="",0,IF(($C644&lt;F$3)+($C644&gt;F$5),0,IF(1+($D$2&lt;&gt;"")*($C644&lt;=$D$6)+($E$2&lt;&gt;"")*($C644&lt;=$E$6)&gt;=3,'決まりの表'!$B$7,IF($C644&lt;=F$4,'決まりの表'!$B$5,'決まりの表'!$B$6))))</f>
        <v/>
      </c>
      <c r="G644" s="27">
        <f>IF(G$2="",0,IF(($C644&lt;G$3)+($C644&gt;G$5),0,IF(1+($D$2&lt;&gt;"")*($C644&lt;=$D$6)+($E$2&lt;&gt;"")*($C644&lt;=$E$6)+($F$2&lt;&gt;"")*($C644&lt;=$F$6)&gt;=3,'決まりの表'!$B$7,IF($C644&lt;=G$4,'決まりの表'!$B$5,'決まりの表'!$B$6))))</f>
        <v/>
      </c>
      <c r="H644" s="26">
        <f>SUM(D644:G644)</f>
        <v/>
      </c>
      <c r="I644" s="27">
        <f>IF(COUNTIFS('決まりの表'!$B$12:$B$17,MONTH(A644))&gt;0,H642+H643,0)</f>
        <v/>
      </c>
    </row>
    <row r="645">
      <c r="A645" s="23">
        <f>EOMONTH(A644,0)+1</f>
        <v/>
      </c>
      <c r="B645" s="12">
        <f>YEAR(A645)</f>
        <v/>
      </c>
      <c r="C645" s="12">
        <f>YEAR(A645)*12+MONTH(A645)</f>
        <v/>
      </c>
      <c r="D645" s="27">
        <f>IF(D$2="",0,IF(($C645&lt;D$3)+($C645&gt;D$5),0,IF($C645&lt;=D$4,'決まりの表'!$B$5,'決まりの表'!$B$6)))</f>
        <v/>
      </c>
      <c r="E645" s="27">
        <f>IF(E$2="",0,IF(($C645&lt;E$3)+($C645&gt;E$5),0,IF(1+($D$2&lt;&gt;"")*($C645&lt;=$D$6)&gt;=3,'決まりの表'!$B$7,IF($C645&lt;=E$4,'決まりの表'!$B$5,'決まりの表'!$B$6))))</f>
        <v/>
      </c>
      <c r="F645" s="27">
        <f>IF(F$2="",0,IF(($C645&lt;F$3)+($C645&gt;F$5),0,IF(1+($D$2&lt;&gt;"")*($C645&lt;=$D$6)+($E$2&lt;&gt;"")*($C645&lt;=$E$6)&gt;=3,'決まりの表'!$B$7,IF($C645&lt;=F$4,'決まりの表'!$B$5,'決まりの表'!$B$6))))</f>
        <v/>
      </c>
      <c r="G645" s="27">
        <f>IF(G$2="",0,IF(($C645&lt;G$3)+($C645&gt;G$5),0,IF(1+($D$2&lt;&gt;"")*($C645&lt;=$D$6)+($E$2&lt;&gt;"")*($C645&lt;=$E$6)+($F$2&lt;&gt;"")*($C645&lt;=$F$6)&gt;=3,'決まりの表'!$B$7,IF($C645&lt;=G$4,'決まりの表'!$B$5,'決まりの表'!$B$6))))</f>
        <v/>
      </c>
      <c r="H645" s="26">
        <f>SUM(D645:G645)</f>
        <v/>
      </c>
      <c r="I645" s="27">
        <f>IF(COUNTIFS('決まりの表'!$B$12:$B$17,MONTH(A645))&gt;0,H643+H644,0)</f>
        <v/>
      </c>
    </row>
    <row r="646">
      <c r="A646" s="23">
        <f>EOMONTH(A645,0)+1</f>
        <v/>
      </c>
      <c r="B646" s="12">
        <f>YEAR(A646)</f>
        <v/>
      </c>
      <c r="C646" s="12">
        <f>YEAR(A646)*12+MONTH(A646)</f>
        <v/>
      </c>
      <c r="D646" s="27">
        <f>IF(D$2="",0,IF(($C646&lt;D$3)+($C646&gt;D$5),0,IF($C646&lt;=D$4,'決まりの表'!$B$5,'決まりの表'!$B$6)))</f>
        <v/>
      </c>
      <c r="E646" s="27">
        <f>IF(E$2="",0,IF(($C646&lt;E$3)+($C646&gt;E$5),0,IF(1+($D$2&lt;&gt;"")*($C646&lt;=$D$6)&gt;=3,'決まりの表'!$B$7,IF($C646&lt;=E$4,'決まりの表'!$B$5,'決まりの表'!$B$6))))</f>
        <v/>
      </c>
      <c r="F646" s="27">
        <f>IF(F$2="",0,IF(($C646&lt;F$3)+($C646&gt;F$5),0,IF(1+($D$2&lt;&gt;"")*($C646&lt;=$D$6)+($E$2&lt;&gt;"")*($C646&lt;=$E$6)&gt;=3,'決まりの表'!$B$7,IF($C646&lt;=F$4,'決まりの表'!$B$5,'決まりの表'!$B$6))))</f>
        <v/>
      </c>
      <c r="G646" s="27">
        <f>IF(G$2="",0,IF(($C646&lt;G$3)+($C646&gt;G$5),0,IF(1+($D$2&lt;&gt;"")*($C646&lt;=$D$6)+($E$2&lt;&gt;"")*($C646&lt;=$E$6)+($F$2&lt;&gt;"")*($C646&lt;=$F$6)&gt;=3,'決まりの表'!$B$7,IF($C646&lt;=G$4,'決まりの表'!$B$5,'決まりの表'!$B$6))))</f>
        <v/>
      </c>
      <c r="H646" s="26">
        <f>SUM(D646:G646)</f>
        <v/>
      </c>
      <c r="I646" s="27">
        <f>IF(COUNTIFS('決まりの表'!$B$12:$B$17,MONTH(A646))&gt;0,H644+H645,0)</f>
        <v/>
      </c>
    </row>
    <row r="647">
      <c r="A647" s="23">
        <f>EOMONTH(A646,0)+1</f>
        <v/>
      </c>
      <c r="B647" s="12">
        <f>YEAR(A647)</f>
        <v/>
      </c>
      <c r="C647" s="12">
        <f>YEAR(A647)*12+MONTH(A647)</f>
        <v/>
      </c>
      <c r="D647" s="27">
        <f>IF(D$2="",0,IF(($C647&lt;D$3)+($C647&gt;D$5),0,IF($C647&lt;=D$4,'決まりの表'!$B$5,'決まりの表'!$B$6)))</f>
        <v/>
      </c>
      <c r="E647" s="27">
        <f>IF(E$2="",0,IF(($C647&lt;E$3)+($C647&gt;E$5),0,IF(1+($D$2&lt;&gt;"")*($C647&lt;=$D$6)&gt;=3,'決まりの表'!$B$7,IF($C647&lt;=E$4,'決まりの表'!$B$5,'決まりの表'!$B$6))))</f>
        <v/>
      </c>
      <c r="F647" s="27">
        <f>IF(F$2="",0,IF(($C647&lt;F$3)+($C647&gt;F$5),0,IF(1+($D$2&lt;&gt;"")*($C647&lt;=$D$6)+($E$2&lt;&gt;"")*($C647&lt;=$E$6)&gt;=3,'決まりの表'!$B$7,IF($C647&lt;=F$4,'決まりの表'!$B$5,'決まりの表'!$B$6))))</f>
        <v/>
      </c>
      <c r="G647" s="27">
        <f>IF(G$2="",0,IF(($C647&lt;G$3)+($C647&gt;G$5),0,IF(1+($D$2&lt;&gt;"")*($C647&lt;=$D$6)+($E$2&lt;&gt;"")*($C647&lt;=$E$6)+($F$2&lt;&gt;"")*($C647&lt;=$F$6)&gt;=3,'決まりの表'!$B$7,IF($C647&lt;=G$4,'決まりの表'!$B$5,'決まりの表'!$B$6))))</f>
        <v/>
      </c>
      <c r="H647" s="26">
        <f>SUM(D647:G647)</f>
        <v/>
      </c>
      <c r="I647" s="27">
        <f>IF(COUNTIFS('決まりの表'!$B$12:$B$17,MONTH(A647))&gt;0,H645+H646,0)</f>
        <v/>
      </c>
    </row>
    <row r="648">
      <c r="A648" s="23">
        <f>EOMONTH(A647,0)+1</f>
        <v/>
      </c>
      <c r="B648" s="12">
        <f>YEAR(A648)</f>
        <v/>
      </c>
      <c r="C648" s="12">
        <f>YEAR(A648)*12+MONTH(A648)</f>
        <v/>
      </c>
      <c r="D648" s="27">
        <f>IF(D$2="",0,IF(($C648&lt;D$3)+($C648&gt;D$5),0,IF($C648&lt;=D$4,'決まりの表'!$B$5,'決まりの表'!$B$6)))</f>
        <v/>
      </c>
      <c r="E648" s="27">
        <f>IF(E$2="",0,IF(($C648&lt;E$3)+($C648&gt;E$5),0,IF(1+($D$2&lt;&gt;"")*($C648&lt;=$D$6)&gt;=3,'決まりの表'!$B$7,IF($C648&lt;=E$4,'決まりの表'!$B$5,'決まりの表'!$B$6))))</f>
        <v/>
      </c>
      <c r="F648" s="27">
        <f>IF(F$2="",0,IF(($C648&lt;F$3)+($C648&gt;F$5),0,IF(1+($D$2&lt;&gt;"")*($C648&lt;=$D$6)+($E$2&lt;&gt;"")*($C648&lt;=$E$6)&gt;=3,'決まりの表'!$B$7,IF($C648&lt;=F$4,'決まりの表'!$B$5,'決まりの表'!$B$6))))</f>
        <v/>
      </c>
      <c r="G648" s="27">
        <f>IF(G$2="",0,IF(($C648&lt;G$3)+($C648&gt;G$5),0,IF(1+($D$2&lt;&gt;"")*($C648&lt;=$D$6)+($E$2&lt;&gt;"")*($C648&lt;=$E$6)+($F$2&lt;&gt;"")*($C648&lt;=$F$6)&gt;=3,'決まりの表'!$B$7,IF($C648&lt;=G$4,'決まりの表'!$B$5,'決まりの表'!$B$6))))</f>
        <v/>
      </c>
      <c r="H648" s="26">
        <f>SUM(D648:G648)</f>
        <v/>
      </c>
      <c r="I648" s="27">
        <f>IF(COUNTIFS('決まりの表'!$B$12:$B$17,MONTH(A648))&gt;0,H646+H647,0)</f>
        <v/>
      </c>
    </row>
    <row r="649">
      <c r="A649" s="23">
        <f>EOMONTH(A648,0)+1</f>
        <v/>
      </c>
      <c r="B649" s="12">
        <f>YEAR(A649)</f>
        <v/>
      </c>
      <c r="C649" s="12">
        <f>YEAR(A649)*12+MONTH(A649)</f>
        <v/>
      </c>
      <c r="D649" s="27">
        <f>IF(D$2="",0,IF(($C649&lt;D$3)+($C649&gt;D$5),0,IF($C649&lt;=D$4,'決まりの表'!$B$5,'決まりの表'!$B$6)))</f>
        <v/>
      </c>
      <c r="E649" s="27">
        <f>IF(E$2="",0,IF(($C649&lt;E$3)+($C649&gt;E$5),0,IF(1+($D$2&lt;&gt;"")*($C649&lt;=$D$6)&gt;=3,'決まりの表'!$B$7,IF($C649&lt;=E$4,'決まりの表'!$B$5,'決まりの表'!$B$6))))</f>
        <v/>
      </c>
      <c r="F649" s="27">
        <f>IF(F$2="",0,IF(($C649&lt;F$3)+($C649&gt;F$5),0,IF(1+($D$2&lt;&gt;"")*($C649&lt;=$D$6)+($E$2&lt;&gt;"")*($C649&lt;=$E$6)&gt;=3,'決まりの表'!$B$7,IF($C649&lt;=F$4,'決まりの表'!$B$5,'決まりの表'!$B$6))))</f>
        <v/>
      </c>
      <c r="G649" s="27">
        <f>IF(G$2="",0,IF(($C649&lt;G$3)+($C649&gt;G$5),0,IF(1+($D$2&lt;&gt;"")*($C649&lt;=$D$6)+($E$2&lt;&gt;"")*($C649&lt;=$E$6)+($F$2&lt;&gt;"")*($C649&lt;=$F$6)&gt;=3,'決まりの表'!$B$7,IF($C649&lt;=G$4,'決まりの表'!$B$5,'決まりの表'!$B$6))))</f>
        <v/>
      </c>
      <c r="H649" s="26">
        <f>SUM(D649:G649)</f>
        <v/>
      </c>
      <c r="I649" s="27">
        <f>IF(COUNTIFS('決まりの表'!$B$12:$B$17,MONTH(A649))&gt;0,H647+H648,0)</f>
        <v/>
      </c>
    </row>
    <row r="650">
      <c r="A650" s="23">
        <f>EOMONTH(A649,0)+1</f>
        <v/>
      </c>
      <c r="B650" s="12">
        <f>YEAR(A650)</f>
        <v/>
      </c>
      <c r="C650" s="12">
        <f>YEAR(A650)*12+MONTH(A650)</f>
        <v/>
      </c>
      <c r="D650" s="27">
        <f>IF(D$2="",0,IF(($C650&lt;D$3)+($C650&gt;D$5),0,IF($C650&lt;=D$4,'決まりの表'!$B$5,'決まりの表'!$B$6)))</f>
        <v/>
      </c>
      <c r="E650" s="27">
        <f>IF(E$2="",0,IF(($C650&lt;E$3)+($C650&gt;E$5),0,IF(1+($D$2&lt;&gt;"")*($C650&lt;=$D$6)&gt;=3,'決まりの表'!$B$7,IF($C650&lt;=E$4,'決まりの表'!$B$5,'決まりの表'!$B$6))))</f>
        <v/>
      </c>
      <c r="F650" s="27">
        <f>IF(F$2="",0,IF(($C650&lt;F$3)+($C650&gt;F$5),0,IF(1+($D$2&lt;&gt;"")*($C650&lt;=$D$6)+($E$2&lt;&gt;"")*($C650&lt;=$E$6)&gt;=3,'決まりの表'!$B$7,IF($C650&lt;=F$4,'決まりの表'!$B$5,'決まりの表'!$B$6))))</f>
        <v/>
      </c>
      <c r="G650" s="27">
        <f>IF(G$2="",0,IF(($C650&lt;G$3)+($C650&gt;G$5),0,IF(1+($D$2&lt;&gt;"")*($C650&lt;=$D$6)+($E$2&lt;&gt;"")*($C650&lt;=$E$6)+($F$2&lt;&gt;"")*($C650&lt;=$F$6)&gt;=3,'決まりの表'!$B$7,IF($C650&lt;=G$4,'決まりの表'!$B$5,'決まりの表'!$B$6))))</f>
        <v/>
      </c>
      <c r="H650" s="26">
        <f>SUM(D650:G650)</f>
        <v/>
      </c>
      <c r="I650" s="27">
        <f>IF(COUNTIFS('決まりの表'!$B$12:$B$17,MONTH(A650))&gt;0,H648+H649,0)</f>
        <v/>
      </c>
    </row>
    <row r="651">
      <c r="A651" s="23">
        <f>EOMONTH(A650,0)+1</f>
        <v/>
      </c>
      <c r="B651" s="12">
        <f>YEAR(A651)</f>
        <v/>
      </c>
      <c r="C651" s="12">
        <f>YEAR(A651)*12+MONTH(A651)</f>
        <v/>
      </c>
      <c r="D651" s="27">
        <f>IF(D$2="",0,IF(($C651&lt;D$3)+($C651&gt;D$5),0,IF($C651&lt;=D$4,'決まりの表'!$B$5,'決まりの表'!$B$6)))</f>
        <v/>
      </c>
      <c r="E651" s="27">
        <f>IF(E$2="",0,IF(($C651&lt;E$3)+($C651&gt;E$5),0,IF(1+($D$2&lt;&gt;"")*($C651&lt;=$D$6)&gt;=3,'決まりの表'!$B$7,IF($C651&lt;=E$4,'決まりの表'!$B$5,'決まりの表'!$B$6))))</f>
        <v/>
      </c>
      <c r="F651" s="27">
        <f>IF(F$2="",0,IF(($C651&lt;F$3)+($C651&gt;F$5),0,IF(1+($D$2&lt;&gt;"")*($C651&lt;=$D$6)+($E$2&lt;&gt;"")*($C651&lt;=$E$6)&gt;=3,'決まりの表'!$B$7,IF($C651&lt;=F$4,'決まりの表'!$B$5,'決まりの表'!$B$6))))</f>
        <v/>
      </c>
      <c r="G651" s="27">
        <f>IF(G$2="",0,IF(($C651&lt;G$3)+($C651&gt;G$5),0,IF(1+($D$2&lt;&gt;"")*($C651&lt;=$D$6)+($E$2&lt;&gt;"")*($C651&lt;=$E$6)+($F$2&lt;&gt;"")*($C651&lt;=$F$6)&gt;=3,'決まりの表'!$B$7,IF($C651&lt;=G$4,'決まりの表'!$B$5,'決まりの表'!$B$6))))</f>
        <v/>
      </c>
      <c r="H651" s="26">
        <f>SUM(D651:G651)</f>
        <v/>
      </c>
      <c r="I651" s="27">
        <f>IF(COUNTIFS('決まりの表'!$B$12:$B$17,MONTH(A651))&gt;0,H649+H650,0)</f>
        <v/>
      </c>
    </row>
    <row r="652">
      <c r="A652" s="23">
        <f>EOMONTH(A651,0)+1</f>
        <v/>
      </c>
      <c r="B652" s="12">
        <f>YEAR(A652)</f>
        <v/>
      </c>
      <c r="C652" s="12">
        <f>YEAR(A652)*12+MONTH(A652)</f>
        <v/>
      </c>
      <c r="D652" s="27">
        <f>IF(D$2="",0,IF(($C652&lt;D$3)+($C652&gt;D$5),0,IF($C652&lt;=D$4,'決まりの表'!$B$5,'決まりの表'!$B$6)))</f>
        <v/>
      </c>
      <c r="E652" s="27">
        <f>IF(E$2="",0,IF(($C652&lt;E$3)+($C652&gt;E$5),0,IF(1+($D$2&lt;&gt;"")*($C652&lt;=$D$6)&gt;=3,'決まりの表'!$B$7,IF($C652&lt;=E$4,'決まりの表'!$B$5,'決まりの表'!$B$6))))</f>
        <v/>
      </c>
      <c r="F652" s="27">
        <f>IF(F$2="",0,IF(($C652&lt;F$3)+($C652&gt;F$5),0,IF(1+($D$2&lt;&gt;"")*($C652&lt;=$D$6)+($E$2&lt;&gt;"")*($C652&lt;=$E$6)&gt;=3,'決まりの表'!$B$7,IF($C652&lt;=F$4,'決まりの表'!$B$5,'決まりの表'!$B$6))))</f>
        <v/>
      </c>
      <c r="G652" s="27">
        <f>IF(G$2="",0,IF(($C652&lt;G$3)+($C652&gt;G$5),0,IF(1+($D$2&lt;&gt;"")*($C652&lt;=$D$6)+($E$2&lt;&gt;"")*($C652&lt;=$E$6)+($F$2&lt;&gt;"")*($C652&lt;=$F$6)&gt;=3,'決まりの表'!$B$7,IF($C652&lt;=G$4,'決まりの表'!$B$5,'決まりの表'!$B$6))))</f>
        <v/>
      </c>
      <c r="H652" s="26">
        <f>SUM(D652:G652)</f>
        <v/>
      </c>
      <c r="I652" s="27">
        <f>IF(COUNTIFS('決まりの表'!$B$12:$B$17,MONTH(A652))&gt;0,H650+H651,0)</f>
        <v/>
      </c>
    </row>
    <row r="653">
      <c r="A653" s="23">
        <f>EOMONTH(A652,0)+1</f>
        <v/>
      </c>
      <c r="B653" s="12">
        <f>YEAR(A653)</f>
        <v/>
      </c>
      <c r="C653" s="12">
        <f>YEAR(A653)*12+MONTH(A653)</f>
        <v/>
      </c>
      <c r="D653" s="27">
        <f>IF(D$2="",0,IF(($C653&lt;D$3)+($C653&gt;D$5),0,IF($C653&lt;=D$4,'決まりの表'!$B$5,'決まりの表'!$B$6)))</f>
        <v/>
      </c>
      <c r="E653" s="27">
        <f>IF(E$2="",0,IF(($C653&lt;E$3)+($C653&gt;E$5),0,IF(1+($D$2&lt;&gt;"")*($C653&lt;=$D$6)&gt;=3,'決まりの表'!$B$7,IF($C653&lt;=E$4,'決まりの表'!$B$5,'決まりの表'!$B$6))))</f>
        <v/>
      </c>
      <c r="F653" s="27">
        <f>IF(F$2="",0,IF(($C653&lt;F$3)+($C653&gt;F$5),0,IF(1+($D$2&lt;&gt;"")*($C653&lt;=$D$6)+($E$2&lt;&gt;"")*($C653&lt;=$E$6)&gt;=3,'決まりの表'!$B$7,IF($C653&lt;=F$4,'決まりの表'!$B$5,'決まりの表'!$B$6))))</f>
        <v/>
      </c>
      <c r="G653" s="27">
        <f>IF(G$2="",0,IF(($C653&lt;G$3)+($C653&gt;G$5),0,IF(1+($D$2&lt;&gt;"")*($C653&lt;=$D$6)+($E$2&lt;&gt;"")*($C653&lt;=$E$6)+($F$2&lt;&gt;"")*($C653&lt;=$F$6)&gt;=3,'決まりの表'!$B$7,IF($C653&lt;=G$4,'決まりの表'!$B$5,'決まりの表'!$B$6))))</f>
        <v/>
      </c>
      <c r="H653" s="26">
        <f>SUM(D653:G653)</f>
        <v/>
      </c>
      <c r="I653" s="27">
        <f>IF(COUNTIFS('決まりの表'!$B$12:$B$17,MONTH(A653))&gt;0,H651+H652,0)</f>
        <v/>
      </c>
    </row>
    <row r="654">
      <c r="A654" s="23">
        <f>EOMONTH(A653,0)+1</f>
        <v/>
      </c>
      <c r="B654" s="12">
        <f>YEAR(A654)</f>
        <v/>
      </c>
      <c r="C654" s="12">
        <f>YEAR(A654)*12+MONTH(A654)</f>
        <v/>
      </c>
      <c r="D654" s="27">
        <f>IF(D$2="",0,IF(($C654&lt;D$3)+($C654&gt;D$5),0,IF($C654&lt;=D$4,'決まりの表'!$B$5,'決まりの表'!$B$6)))</f>
        <v/>
      </c>
      <c r="E654" s="27">
        <f>IF(E$2="",0,IF(($C654&lt;E$3)+($C654&gt;E$5),0,IF(1+($D$2&lt;&gt;"")*($C654&lt;=$D$6)&gt;=3,'決まりの表'!$B$7,IF($C654&lt;=E$4,'決まりの表'!$B$5,'決まりの表'!$B$6))))</f>
        <v/>
      </c>
      <c r="F654" s="27">
        <f>IF(F$2="",0,IF(($C654&lt;F$3)+($C654&gt;F$5),0,IF(1+($D$2&lt;&gt;"")*($C654&lt;=$D$6)+($E$2&lt;&gt;"")*($C654&lt;=$E$6)&gt;=3,'決まりの表'!$B$7,IF($C654&lt;=F$4,'決まりの表'!$B$5,'決まりの表'!$B$6))))</f>
        <v/>
      </c>
      <c r="G654" s="27">
        <f>IF(G$2="",0,IF(($C654&lt;G$3)+($C654&gt;G$5),0,IF(1+($D$2&lt;&gt;"")*($C654&lt;=$D$6)+($E$2&lt;&gt;"")*($C654&lt;=$E$6)+($F$2&lt;&gt;"")*($C654&lt;=$F$6)&gt;=3,'決まりの表'!$B$7,IF($C654&lt;=G$4,'決まりの表'!$B$5,'決まりの表'!$B$6))))</f>
        <v/>
      </c>
      <c r="H654" s="26">
        <f>SUM(D654:G654)</f>
        <v/>
      </c>
      <c r="I654" s="27">
        <f>IF(COUNTIFS('決まりの表'!$B$12:$B$17,MONTH(A654))&gt;0,H652+H653,0)</f>
        <v/>
      </c>
    </row>
    <row r="655">
      <c r="A655" s="23">
        <f>EOMONTH(A654,0)+1</f>
        <v/>
      </c>
      <c r="B655" s="12">
        <f>YEAR(A655)</f>
        <v/>
      </c>
      <c r="C655" s="12">
        <f>YEAR(A655)*12+MONTH(A655)</f>
        <v/>
      </c>
      <c r="D655" s="27">
        <f>IF(D$2="",0,IF(($C655&lt;D$3)+($C655&gt;D$5),0,IF($C655&lt;=D$4,'決まりの表'!$B$5,'決まりの表'!$B$6)))</f>
        <v/>
      </c>
      <c r="E655" s="27">
        <f>IF(E$2="",0,IF(($C655&lt;E$3)+($C655&gt;E$5),0,IF(1+($D$2&lt;&gt;"")*($C655&lt;=$D$6)&gt;=3,'決まりの表'!$B$7,IF($C655&lt;=E$4,'決まりの表'!$B$5,'決まりの表'!$B$6))))</f>
        <v/>
      </c>
      <c r="F655" s="27">
        <f>IF(F$2="",0,IF(($C655&lt;F$3)+($C655&gt;F$5),0,IF(1+($D$2&lt;&gt;"")*($C655&lt;=$D$6)+($E$2&lt;&gt;"")*($C655&lt;=$E$6)&gt;=3,'決まりの表'!$B$7,IF($C655&lt;=F$4,'決まりの表'!$B$5,'決まりの表'!$B$6))))</f>
        <v/>
      </c>
      <c r="G655" s="27">
        <f>IF(G$2="",0,IF(($C655&lt;G$3)+($C655&gt;G$5),0,IF(1+($D$2&lt;&gt;"")*($C655&lt;=$D$6)+($E$2&lt;&gt;"")*($C655&lt;=$E$6)+($F$2&lt;&gt;"")*($C655&lt;=$F$6)&gt;=3,'決まりの表'!$B$7,IF($C655&lt;=G$4,'決まりの表'!$B$5,'決まりの表'!$B$6))))</f>
        <v/>
      </c>
      <c r="H655" s="26">
        <f>SUM(D655:G655)</f>
        <v/>
      </c>
      <c r="I655" s="27">
        <f>IF(COUNTIFS('決まりの表'!$B$12:$B$17,MONTH(A655))&gt;0,H653+H654,0)</f>
        <v/>
      </c>
    </row>
    <row r="656">
      <c r="A656" s="23">
        <f>EOMONTH(A655,0)+1</f>
        <v/>
      </c>
      <c r="B656" s="12">
        <f>YEAR(A656)</f>
        <v/>
      </c>
      <c r="C656" s="12">
        <f>YEAR(A656)*12+MONTH(A656)</f>
        <v/>
      </c>
      <c r="D656" s="27">
        <f>IF(D$2="",0,IF(($C656&lt;D$3)+($C656&gt;D$5),0,IF($C656&lt;=D$4,'決まりの表'!$B$5,'決まりの表'!$B$6)))</f>
        <v/>
      </c>
      <c r="E656" s="27">
        <f>IF(E$2="",0,IF(($C656&lt;E$3)+($C656&gt;E$5),0,IF(1+($D$2&lt;&gt;"")*($C656&lt;=$D$6)&gt;=3,'決まりの表'!$B$7,IF($C656&lt;=E$4,'決まりの表'!$B$5,'決まりの表'!$B$6))))</f>
        <v/>
      </c>
      <c r="F656" s="27">
        <f>IF(F$2="",0,IF(($C656&lt;F$3)+($C656&gt;F$5),0,IF(1+($D$2&lt;&gt;"")*($C656&lt;=$D$6)+($E$2&lt;&gt;"")*($C656&lt;=$E$6)&gt;=3,'決まりの表'!$B$7,IF($C656&lt;=F$4,'決まりの表'!$B$5,'決まりの表'!$B$6))))</f>
        <v/>
      </c>
      <c r="G656" s="27">
        <f>IF(G$2="",0,IF(($C656&lt;G$3)+($C656&gt;G$5),0,IF(1+($D$2&lt;&gt;"")*($C656&lt;=$D$6)+($E$2&lt;&gt;"")*($C656&lt;=$E$6)+($F$2&lt;&gt;"")*($C656&lt;=$F$6)&gt;=3,'決まりの表'!$B$7,IF($C656&lt;=G$4,'決まりの表'!$B$5,'決まりの表'!$B$6))))</f>
        <v/>
      </c>
      <c r="H656" s="26">
        <f>SUM(D656:G656)</f>
        <v/>
      </c>
      <c r="I656" s="27">
        <f>IF(COUNTIFS('決まりの表'!$B$12:$B$17,MONTH(A656))&gt;0,H654+H655,0)</f>
        <v/>
      </c>
    </row>
    <row r="657">
      <c r="A657" s="23">
        <f>EOMONTH(A656,0)+1</f>
        <v/>
      </c>
      <c r="B657" s="12">
        <f>YEAR(A657)</f>
        <v/>
      </c>
      <c r="C657" s="12">
        <f>YEAR(A657)*12+MONTH(A657)</f>
        <v/>
      </c>
      <c r="D657" s="27">
        <f>IF(D$2="",0,IF(($C657&lt;D$3)+($C657&gt;D$5),0,IF($C657&lt;=D$4,'決まりの表'!$B$5,'決まりの表'!$B$6)))</f>
        <v/>
      </c>
      <c r="E657" s="27">
        <f>IF(E$2="",0,IF(($C657&lt;E$3)+($C657&gt;E$5),0,IF(1+($D$2&lt;&gt;"")*($C657&lt;=$D$6)&gt;=3,'決まりの表'!$B$7,IF($C657&lt;=E$4,'決まりの表'!$B$5,'決まりの表'!$B$6))))</f>
        <v/>
      </c>
      <c r="F657" s="27">
        <f>IF(F$2="",0,IF(($C657&lt;F$3)+($C657&gt;F$5),0,IF(1+($D$2&lt;&gt;"")*($C657&lt;=$D$6)+($E$2&lt;&gt;"")*($C657&lt;=$E$6)&gt;=3,'決まりの表'!$B$7,IF($C657&lt;=F$4,'決まりの表'!$B$5,'決まりの表'!$B$6))))</f>
        <v/>
      </c>
      <c r="G657" s="27">
        <f>IF(G$2="",0,IF(($C657&lt;G$3)+($C657&gt;G$5),0,IF(1+($D$2&lt;&gt;"")*($C657&lt;=$D$6)+($E$2&lt;&gt;"")*($C657&lt;=$E$6)+($F$2&lt;&gt;"")*($C657&lt;=$F$6)&gt;=3,'決まりの表'!$B$7,IF($C657&lt;=G$4,'決まりの表'!$B$5,'決まりの表'!$B$6))))</f>
        <v/>
      </c>
      <c r="H657" s="26">
        <f>SUM(D657:G657)</f>
        <v/>
      </c>
      <c r="I657" s="27">
        <f>IF(COUNTIFS('決まりの表'!$B$12:$B$17,MONTH(A657))&gt;0,H655+H656,0)</f>
        <v/>
      </c>
    </row>
    <row r="658">
      <c r="A658" s="23">
        <f>EOMONTH(A657,0)+1</f>
        <v/>
      </c>
      <c r="B658" s="12">
        <f>YEAR(A658)</f>
        <v/>
      </c>
      <c r="C658" s="12">
        <f>YEAR(A658)*12+MONTH(A658)</f>
        <v/>
      </c>
      <c r="D658" s="27">
        <f>IF(D$2="",0,IF(($C658&lt;D$3)+($C658&gt;D$5),0,IF($C658&lt;=D$4,'決まりの表'!$B$5,'決まりの表'!$B$6)))</f>
        <v/>
      </c>
      <c r="E658" s="27">
        <f>IF(E$2="",0,IF(($C658&lt;E$3)+($C658&gt;E$5),0,IF(1+($D$2&lt;&gt;"")*($C658&lt;=$D$6)&gt;=3,'決まりの表'!$B$7,IF($C658&lt;=E$4,'決まりの表'!$B$5,'決まりの表'!$B$6))))</f>
        <v/>
      </c>
      <c r="F658" s="27">
        <f>IF(F$2="",0,IF(($C658&lt;F$3)+($C658&gt;F$5),0,IF(1+($D$2&lt;&gt;"")*($C658&lt;=$D$6)+($E$2&lt;&gt;"")*($C658&lt;=$E$6)&gt;=3,'決まりの表'!$B$7,IF($C658&lt;=F$4,'決まりの表'!$B$5,'決まりの表'!$B$6))))</f>
        <v/>
      </c>
      <c r="G658" s="27">
        <f>IF(G$2="",0,IF(($C658&lt;G$3)+($C658&gt;G$5),0,IF(1+($D$2&lt;&gt;"")*($C658&lt;=$D$6)+($E$2&lt;&gt;"")*($C658&lt;=$E$6)+($F$2&lt;&gt;"")*($C658&lt;=$F$6)&gt;=3,'決まりの表'!$B$7,IF($C658&lt;=G$4,'決まりの表'!$B$5,'決まりの表'!$B$6))))</f>
        <v/>
      </c>
      <c r="H658" s="26">
        <f>SUM(D658:G658)</f>
        <v/>
      </c>
      <c r="I658" s="27">
        <f>IF(COUNTIFS('決まりの表'!$B$12:$B$17,MONTH(A658))&gt;0,H656+H657,0)</f>
        <v/>
      </c>
    </row>
    <row r="659">
      <c r="A659" s="23">
        <f>EOMONTH(A658,0)+1</f>
        <v/>
      </c>
      <c r="B659" s="12">
        <f>YEAR(A659)</f>
        <v/>
      </c>
      <c r="C659" s="12">
        <f>YEAR(A659)*12+MONTH(A659)</f>
        <v/>
      </c>
      <c r="D659" s="27">
        <f>IF(D$2="",0,IF(($C659&lt;D$3)+($C659&gt;D$5),0,IF($C659&lt;=D$4,'決まりの表'!$B$5,'決まりの表'!$B$6)))</f>
        <v/>
      </c>
      <c r="E659" s="27">
        <f>IF(E$2="",0,IF(($C659&lt;E$3)+($C659&gt;E$5),0,IF(1+($D$2&lt;&gt;"")*($C659&lt;=$D$6)&gt;=3,'決まりの表'!$B$7,IF($C659&lt;=E$4,'決まりの表'!$B$5,'決まりの表'!$B$6))))</f>
        <v/>
      </c>
      <c r="F659" s="27">
        <f>IF(F$2="",0,IF(($C659&lt;F$3)+($C659&gt;F$5),0,IF(1+($D$2&lt;&gt;"")*($C659&lt;=$D$6)+($E$2&lt;&gt;"")*($C659&lt;=$E$6)&gt;=3,'決まりの表'!$B$7,IF($C659&lt;=F$4,'決まりの表'!$B$5,'決まりの表'!$B$6))))</f>
        <v/>
      </c>
      <c r="G659" s="27">
        <f>IF(G$2="",0,IF(($C659&lt;G$3)+($C659&gt;G$5),0,IF(1+($D$2&lt;&gt;"")*($C659&lt;=$D$6)+($E$2&lt;&gt;"")*($C659&lt;=$E$6)+($F$2&lt;&gt;"")*($C659&lt;=$F$6)&gt;=3,'決まりの表'!$B$7,IF($C659&lt;=G$4,'決まりの表'!$B$5,'決まりの表'!$B$6))))</f>
        <v/>
      </c>
      <c r="H659" s="26">
        <f>SUM(D659:G659)</f>
        <v/>
      </c>
      <c r="I659" s="27">
        <f>IF(COUNTIFS('決まりの表'!$B$12:$B$17,MONTH(A659))&gt;0,H657+H658,0)</f>
        <v/>
      </c>
    </row>
    <row r="660">
      <c r="A660" s="23">
        <f>EOMONTH(A659,0)+1</f>
        <v/>
      </c>
      <c r="B660" s="12">
        <f>YEAR(A660)</f>
        <v/>
      </c>
      <c r="C660" s="12">
        <f>YEAR(A660)*12+MONTH(A660)</f>
        <v/>
      </c>
      <c r="D660" s="27">
        <f>IF(D$2="",0,IF(($C660&lt;D$3)+($C660&gt;D$5),0,IF($C660&lt;=D$4,'決まりの表'!$B$5,'決まりの表'!$B$6)))</f>
        <v/>
      </c>
      <c r="E660" s="27">
        <f>IF(E$2="",0,IF(($C660&lt;E$3)+($C660&gt;E$5),0,IF(1+($D$2&lt;&gt;"")*($C660&lt;=$D$6)&gt;=3,'決まりの表'!$B$7,IF($C660&lt;=E$4,'決まりの表'!$B$5,'決まりの表'!$B$6))))</f>
        <v/>
      </c>
      <c r="F660" s="27">
        <f>IF(F$2="",0,IF(($C660&lt;F$3)+($C660&gt;F$5),0,IF(1+($D$2&lt;&gt;"")*($C660&lt;=$D$6)+($E$2&lt;&gt;"")*($C660&lt;=$E$6)&gt;=3,'決まりの表'!$B$7,IF($C660&lt;=F$4,'決まりの表'!$B$5,'決まりの表'!$B$6))))</f>
        <v/>
      </c>
      <c r="G660" s="27">
        <f>IF(G$2="",0,IF(($C660&lt;G$3)+($C660&gt;G$5),0,IF(1+($D$2&lt;&gt;"")*($C660&lt;=$D$6)+($E$2&lt;&gt;"")*($C660&lt;=$E$6)+($F$2&lt;&gt;"")*($C660&lt;=$F$6)&gt;=3,'決まりの表'!$B$7,IF($C660&lt;=G$4,'決まりの表'!$B$5,'決まりの表'!$B$6))))</f>
        <v/>
      </c>
      <c r="H660" s="26">
        <f>SUM(D660:G660)</f>
        <v/>
      </c>
      <c r="I660" s="27">
        <f>IF(COUNTIFS('決まりの表'!$B$12:$B$17,MONTH(A660))&gt;0,H658+H659,0)</f>
        <v/>
      </c>
    </row>
    <row r="661">
      <c r="A661" s="23">
        <f>EOMONTH(A660,0)+1</f>
        <v/>
      </c>
      <c r="B661" s="12">
        <f>YEAR(A661)</f>
        <v/>
      </c>
      <c r="C661" s="12">
        <f>YEAR(A661)*12+MONTH(A661)</f>
        <v/>
      </c>
      <c r="D661" s="27">
        <f>IF(D$2="",0,IF(($C661&lt;D$3)+($C661&gt;D$5),0,IF($C661&lt;=D$4,'決まりの表'!$B$5,'決まりの表'!$B$6)))</f>
        <v/>
      </c>
      <c r="E661" s="27">
        <f>IF(E$2="",0,IF(($C661&lt;E$3)+($C661&gt;E$5),0,IF(1+($D$2&lt;&gt;"")*($C661&lt;=$D$6)&gt;=3,'決まりの表'!$B$7,IF($C661&lt;=E$4,'決まりの表'!$B$5,'決まりの表'!$B$6))))</f>
        <v/>
      </c>
      <c r="F661" s="27">
        <f>IF(F$2="",0,IF(($C661&lt;F$3)+($C661&gt;F$5),0,IF(1+($D$2&lt;&gt;"")*($C661&lt;=$D$6)+($E$2&lt;&gt;"")*($C661&lt;=$E$6)&gt;=3,'決まりの表'!$B$7,IF($C661&lt;=F$4,'決まりの表'!$B$5,'決まりの表'!$B$6))))</f>
        <v/>
      </c>
      <c r="G661" s="27">
        <f>IF(G$2="",0,IF(($C661&lt;G$3)+($C661&gt;G$5),0,IF(1+($D$2&lt;&gt;"")*($C661&lt;=$D$6)+($E$2&lt;&gt;"")*($C661&lt;=$E$6)+($F$2&lt;&gt;"")*($C661&lt;=$F$6)&gt;=3,'決まりの表'!$B$7,IF($C661&lt;=G$4,'決まりの表'!$B$5,'決まりの表'!$B$6))))</f>
        <v/>
      </c>
      <c r="H661" s="26">
        <f>SUM(D661:G661)</f>
        <v/>
      </c>
      <c r="I661" s="27">
        <f>IF(COUNTIFS('決まりの表'!$B$12:$B$17,MONTH(A661))&gt;0,H659+H660,0)</f>
        <v/>
      </c>
    </row>
    <row r="662">
      <c r="A662" s="23">
        <f>EOMONTH(A661,0)+1</f>
        <v/>
      </c>
      <c r="B662" s="12">
        <f>YEAR(A662)</f>
        <v/>
      </c>
      <c r="C662" s="12">
        <f>YEAR(A662)*12+MONTH(A662)</f>
        <v/>
      </c>
      <c r="D662" s="27">
        <f>IF(D$2="",0,IF(($C662&lt;D$3)+($C662&gt;D$5),0,IF($C662&lt;=D$4,'決まりの表'!$B$5,'決まりの表'!$B$6)))</f>
        <v/>
      </c>
      <c r="E662" s="27">
        <f>IF(E$2="",0,IF(($C662&lt;E$3)+($C662&gt;E$5),0,IF(1+($D$2&lt;&gt;"")*($C662&lt;=$D$6)&gt;=3,'決まりの表'!$B$7,IF($C662&lt;=E$4,'決まりの表'!$B$5,'決まりの表'!$B$6))))</f>
        <v/>
      </c>
      <c r="F662" s="27">
        <f>IF(F$2="",0,IF(($C662&lt;F$3)+($C662&gt;F$5),0,IF(1+($D$2&lt;&gt;"")*($C662&lt;=$D$6)+($E$2&lt;&gt;"")*($C662&lt;=$E$6)&gt;=3,'決まりの表'!$B$7,IF($C662&lt;=F$4,'決まりの表'!$B$5,'決まりの表'!$B$6))))</f>
        <v/>
      </c>
      <c r="G662" s="27">
        <f>IF(G$2="",0,IF(($C662&lt;G$3)+($C662&gt;G$5),0,IF(1+($D$2&lt;&gt;"")*($C662&lt;=$D$6)+($E$2&lt;&gt;"")*($C662&lt;=$E$6)+($F$2&lt;&gt;"")*($C662&lt;=$F$6)&gt;=3,'決まりの表'!$B$7,IF($C662&lt;=G$4,'決まりの表'!$B$5,'決まりの表'!$B$6))))</f>
        <v/>
      </c>
      <c r="H662" s="26">
        <f>SUM(D662:G662)</f>
        <v/>
      </c>
      <c r="I662" s="27">
        <f>IF(COUNTIFS('決まりの表'!$B$12:$B$17,MONTH(A662))&gt;0,H660+H661,0)</f>
        <v/>
      </c>
    </row>
    <row r="663">
      <c r="A663" s="23">
        <f>EOMONTH(A662,0)+1</f>
        <v/>
      </c>
      <c r="B663" s="12">
        <f>YEAR(A663)</f>
        <v/>
      </c>
      <c r="C663" s="12">
        <f>YEAR(A663)*12+MONTH(A663)</f>
        <v/>
      </c>
      <c r="D663" s="27">
        <f>IF(D$2="",0,IF(($C663&lt;D$3)+($C663&gt;D$5),0,IF($C663&lt;=D$4,'決まりの表'!$B$5,'決まりの表'!$B$6)))</f>
        <v/>
      </c>
      <c r="E663" s="27">
        <f>IF(E$2="",0,IF(($C663&lt;E$3)+($C663&gt;E$5),0,IF(1+($D$2&lt;&gt;"")*($C663&lt;=$D$6)&gt;=3,'決まりの表'!$B$7,IF($C663&lt;=E$4,'決まりの表'!$B$5,'決まりの表'!$B$6))))</f>
        <v/>
      </c>
      <c r="F663" s="27">
        <f>IF(F$2="",0,IF(($C663&lt;F$3)+($C663&gt;F$5),0,IF(1+($D$2&lt;&gt;"")*($C663&lt;=$D$6)+($E$2&lt;&gt;"")*($C663&lt;=$E$6)&gt;=3,'決まりの表'!$B$7,IF($C663&lt;=F$4,'決まりの表'!$B$5,'決まりの表'!$B$6))))</f>
        <v/>
      </c>
      <c r="G663" s="27">
        <f>IF(G$2="",0,IF(($C663&lt;G$3)+($C663&gt;G$5),0,IF(1+($D$2&lt;&gt;"")*($C663&lt;=$D$6)+($E$2&lt;&gt;"")*($C663&lt;=$E$6)+($F$2&lt;&gt;"")*($C663&lt;=$F$6)&gt;=3,'決まりの表'!$B$7,IF($C663&lt;=G$4,'決まりの表'!$B$5,'決まりの表'!$B$6))))</f>
        <v/>
      </c>
      <c r="H663" s="26">
        <f>SUM(D663:G663)</f>
        <v/>
      </c>
      <c r="I663" s="27">
        <f>IF(COUNTIFS('決まりの表'!$B$12:$B$17,MONTH(A663))&gt;0,H661+H662,0)</f>
        <v/>
      </c>
    </row>
    <row r="664">
      <c r="A664" s="23">
        <f>EOMONTH(A663,0)+1</f>
        <v/>
      </c>
      <c r="B664" s="12">
        <f>YEAR(A664)</f>
        <v/>
      </c>
      <c r="C664" s="12">
        <f>YEAR(A664)*12+MONTH(A664)</f>
        <v/>
      </c>
      <c r="D664" s="27">
        <f>IF(D$2="",0,IF(($C664&lt;D$3)+($C664&gt;D$5),0,IF($C664&lt;=D$4,'決まりの表'!$B$5,'決まりの表'!$B$6)))</f>
        <v/>
      </c>
      <c r="E664" s="27">
        <f>IF(E$2="",0,IF(($C664&lt;E$3)+($C664&gt;E$5),0,IF(1+($D$2&lt;&gt;"")*($C664&lt;=$D$6)&gt;=3,'決まりの表'!$B$7,IF($C664&lt;=E$4,'決まりの表'!$B$5,'決まりの表'!$B$6))))</f>
        <v/>
      </c>
      <c r="F664" s="27">
        <f>IF(F$2="",0,IF(($C664&lt;F$3)+($C664&gt;F$5),0,IF(1+($D$2&lt;&gt;"")*($C664&lt;=$D$6)+($E$2&lt;&gt;"")*($C664&lt;=$E$6)&gt;=3,'決まりの表'!$B$7,IF($C664&lt;=F$4,'決まりの表'!$B$5,'決まりの表'!$B$6))))</f>
        <v/>
      </c>
      <c r="G664" s="27">
        <f>IF(G$2="",0,IF(($C664&lt;G$3)+($C664&gt;G$5),0,IF(1+($D$2&lt;&gt;"")*($C664&lt;=$D$6)+($E$2&lt;&gt;"")*($C664&lt;=$E$6)+($F$2&lt;&gt;"")*($C664&lt;=$F$6)&gt;=3,'決まりの表'!$B$7,IF($C664&lt;=G$4,'決まりの表'!$B$5,'決まりの表'!$B$6))))</f>
        <v/>
      </c>
      <c r="H664" s="26">
        <f>SUM(D664:G664)</f>
        <v/>
      </c>
      <c r="I664" s="27">
        <f>IF(COUNTIFS('決まりの表'!$B$12:$B$17,MONTH(A664))&gt;0,H662+H663,0)</f>
        <v/>
      </c>
    </row>
    <row r="665">
      <c r="A665" s="23">
        <f>EOMONTH(A664,0)+1</f>
        <v/>
      </c>
      <c r="B665" s="12">
        <f>YEAR(A665)</f>
        <v/>
      </c>
      <c r="C665" s="12">
        <f>YEAR(A665)*12+MONTH(A665)</f>
        <v/>
      </c>
      <c r="D665" s="27">
        <f>IF(D$2="",0,IF(($C665&lt;D$3)+($C665&gt;D$5),0,IF($C665&lt;=D$4,'決まりの表'!$B$5,'決まりの表'!$B$6)))</f>
        <v/>
      </c>
      <c r="E665" s="27">
        <f>IF(E$2="",0,IF(($C665&lt;E$3)+($C665&gt;E$5),0,IF(1+($D$2&lt;&gt;"")*($C665&lt;=$D$6)&gt;=3,'決まりの表'!$B$7,IF($C665&lt;=E$4,'決まりの表'!$B$5,'決まりの表'!$B$6))))</f>
        <v/>
      </c>
      <c r="F665" s="27">
        <f>IF(F$2="",0,IF(($C665&lt;F$3)+($C665&gt;F$5),0,IF(1+($D$2&lt;&gt;"")*($C665&lt;=$D$6)+($E$2&lt;&gt;"")*($C665&lt;=$E$6)&gt;=3,'決まりの表'!$B$7,IF($C665&lt;=F$4,'決まりの表'!$B$5,'決まりの表'!$B$6))))</f>
        <v/>
      </c>
      <c r="G665" s="27">
        <f>IF(G$2="",0,IF(($C665&lt;G$3)+($C665&gt;G$5),0,IF(1+($D$2&lt;&gt;"")*($C665&lt;=$D$6)+($E$2&lt;&gt;"")*($C665&lt;=$E$6)+($F$2&lt;&gt;"")*($C665&lt;=$F$6)&gt;=3,'決まりの表'!$B$7,IF($C665&lt;=G$4,'決まりの表'!$B$5,'決まりの表'!$B$6))))</f>
        <v/>
      </c>
      <c r="H665" s="26">
        <f>SUM(D665:G665)</f>
        <v/>
      </c>
      <c r="I665" s="27">
        <f>IF(COUNTIFS('決まりの表'!$B$12:$B$17,MONTH(A665))&gt;0,H663+H664,0)</f>
        <v/>
      </c>
    </row>
    <row r="666">
      <c r="A666" s="23">
        <f>EOMONTH(A665,0)+1</f>
        <v/>
      </c>
      <c r="B666" s="12">
        <f>YEAR(A666)</f>
        <v/>
      </c>
      <c r="C666" s="12">
        <f>YEAR(A666)*12+MONTH(A666)</f>
        <v/>
      </c>
      <c r="D666" s="27">
        <f>IF(D$2="",0,IF(($C666&lt;D$3)+($C666&gt;D$5),0,IF($C666&lt;=D$4,'決まりの表'!$B$5,'決まりの表'!$B$6)))</f>
        <v/>
      </c>
      <c r="E666" s="27">
        <f>IF(E$2="",0,IF(($C666&lt;E$3)+($C666&gt;E$5),0,IF(1+($D$2&lt;&gt;"")*($C666&lt;=$D$6)&gt;=3,'決まりの表'!$B$7,IF($C666&lt;=E$4,'決まりの表'!$B$5,'決まりの表'!$B$6))))</f>
        <v/>
      </c>
      <c r="F666" s="27">
        <f>IF(F$2="",0,IF(($C666&lt;F$3)+($C666&gt;F$5),0,IF(1+($D$2&lt;&gt;"")*($C666&lt;=$D$6)+($E$2&lt;&gt;"")*($C666&lt;=$E$6)&gt;=3,'決まりの表'!$B$7,IF($C666&lt;=F$4,'決まりの表'!$B$5,'決まりの表'!$B$6))))</f>
        <v/>
      </c>
      <c r="G666" s="27">
        <f>IF(G$2="",0,IF(($C666&lt;G$3)+($C666&gt;G$5),0,IF(1+($D$2&lt;&gt;"")*($C666&lt;=$D$6)+($E$2&lt;&gt;"")*($C666&lt;=$E$6)+($F$2&lt;&gt;"")*($C666&lt;=$F$6)&gt;=3,'決まりの表'!$B$7,IF($C666&lt;=G$4,'決まりの表'!$B$5,'決まりの表'!$B$6))))</f>
        <v/>
      </c>
      <c r="H666" s="26">
        <f>SUM(D666:G666)</f>
        <v/>
      </c>
      <c r="I666" s="27">
        <f>IF(COUNTIFS('決まりの表'!$B$12:$B$17,MONTH(A666))&gt;0,H664+H665,0)</f>
        <v/>
      </c>
    </row>
    <row r="667">
      <c r="A667" s="23">
        <f>EOMONTH(A666,0)+1</f>
        <v/>
      </c>
      <c r="B667" s="12">
        <f>YEAR(A667)</f>
        <v/>
      </c>
      <c r="C667" s="12">
        <f>YEAR(A667)*12+MONTH(A667)</f>
        <v/>
      </c>
      <c r="D667" s="27">
        <f>IF(D$2="",0,IF(($C667&lt;D$3)+($C667&gt;D$5),0,IF($C667&lt;=D$4,'決まりの表'!$B$5,'決まりの表'!$B$6)))</f>
        <v/>
      </c>
      <c r="E667" s="27">
        <f>IF(E$2="",0,IF(($C667&lt;E$3)+($C667&gt;E$5),0,IF(1+($D$2&lt;&gt;"")*($C667&lt;=$D$6)&gt;=3,'決まりの表'!$B$7,IF($C667&lt;=E$4,'決まりの表'!$B$5,'決まりの表'!$B$6))))</f>
        <v/>
      </c>
      <c r="F667" s="27">
        <f>IF(F$2="",0,IF(($C667&lt;F$3)+($C667&gt;F$5),0,IF(1+($D$2&lt;&gt;"")*($C667&lt;=$D$6)+($E$2&lt;&gt;"")*($C667&lt;=$E$6)&gt;=3,'決まりの表'!$B$7,IF($C667&lt;=F$4,'決まりの表'!$B$5,'決まりの表'!$B$6))))</f>
        <v/>
      </c>
      <c r="G667" s="27">
        <f>IF(G$2="",0,IF(($C667&lt;G$3)+($C667&gt;G$5),0,IF(1+($D$2&lt;&gt;"")*($C667&lt;=$D$6)+($E$2&lt;&gt;"")*($C667&lt;=$E$6)+($F$2&lt;&gt;"")*($C667&lt;=$F$6)&gt;=3,'決まりの表'!$B$7,IF($C667&lt;=G$4,'決まりの表'!$B$5,'決まりの表'!$B$6))))</f>
        <v/>
      </c>
      <c r="H667" s="26">
        <f>SUM(D667:G667)</f>
        <v/>
      </c>
      <c r="I667" s="27">
        <f>IF(COUNTIFS('決まりの表'!$B$12:$B$17,MONTH(A667))&gt;0,H665+H666,0)</f>
        <v/>
      </c>
    </row>
    <row r="668">
      <c r="A668" s="23">
        <f>EOMONTH(A667,0)+1</f>
        <v/>
      </c>
      <c r="B668" s="12">
        <f>YEAR(A668)</f>
        <v/>
      </c>
      <c r="C668" s="12">
        <f>YEAR(A668)*12+MONTH(A668)</f>
        <v/>
      </c>
      <c r="D668" s="27">
        <f>IF(D$2="",0,IF(($C668&lt;D$3)+($C668&gt;D$5),0,IF($C668&lt;=D$4,'決まりの表'!$B$5,'決まりの表'!$B$6)))</f>
        <v/>
      </c>
      <c r="E668" s="27">
        <f>IF(E$2="",0,IF(($C668&lt;E$3)+($C668&gt;E$5),0,IF(1+($D$2&lt;&gt;"")*($C668&lt;=$D$6)&gt;=3,'決まりの表'!$B$7,IF($C668&lt;=E$4,'決まりの表'!$B$5,'決まりの表'!$B$6))))</f>
        <v/>
      </c>
      <c r="F668" s="27">
        <f>IF(F$2="",0,IF(($C668&lt;F$3)+($C668&gt;F$5),0,IF(1+($D$2&lt;&gt;"")*($C668&lt;=$D$6)+($E$2&lt;&gt;"")*($C668&lt;=$E$6)&gt;=3,'決まりの表'!$B$7,IF($C668&lt;=F$4,'決まりの表'!$B$5,'決まりの表'!$B$6))))</f>
        <v/>
      </c>
      <c r="G668" s="27">
        <f>IF(G$2="",0,IF(($C668&lt;G$3)+($C668&gt;G$5),0,IF(1+($D$2&lt;&gt;"")*($C668&lt;=$D$6)+($E$2&lt;&gt;"")*($C668&lt;=$E$6)+($F$2&lt;&gt;"")*($C668&lt;=$F$6)&gt;=3,'決まりの表'!$B$7,IF($C668&lt;=G$4,'決まりの表'!$B$5,'決まりの表'!$B$6))))</f>
        <v/>
      </c>
      <c r="H668" s="26">
        <f>SUM(D668:G668)</f>
        <v/>
      </c>
      <c r="I668" s="27">
        <f>IF(COUNTIFS('決まりの表'!$B$12:$B$17,MONTH(A668))&gt;0,H666+H667,0)</f>
        <v/>
      </c>
    </row>
    <row r="669">
      <c r="A669" s="23">
        <f>EOMONTH(A668,0)+1</f>
        <v/>
      </c>
      <c r="B669" s="12">
        <f>YEAR(A669)</f>
        <v/>
      </c>
      <c r="C669" s="12">
        <f>YEAR(A669)*12+MONTH(A669)</f>
        <v/>
      </c>
      <c r="D669" s="27">
        <f>IF(D$2="",0,IF(($C669&lt;D$3)+($C669&gt;D$5),0,IF($C669&lt;=D$4,'決まりの表'!$B$5,'決まりの表'!$B$6)))</f>
        <v/>
      </c>
      <c r="E669" s="27">
        <f>IF(E$2="",0,IF(($C669&lt;E$3)+($C669&gt;E$5),0,IF(1+($D$2&lt;&gt;"")*($C669&lt;=$D$6)&gt;=3,'決まりの表'!$B$7,IF($C669&lt;=E$4,'決まりの表'!$B$5,'決まりの表'!$B$6))))</f>
        <v/>
      </c>
      <c r="F669" s="27">
        <f>IF(F$2="",0,IF(($C669&lt;F$3)+($C669&gt;F$5),0,IF(1+($D$2&lt;&gt;"")*($C669&lt;=$D$6)+($E$2&lt;&gt;"")*($C669&lt;=$E$6)&gt;=3,'決まりの表'!$B$7,IF($C669&lt;=F$4,'決まりの表'!$B$5,'決まりの表'!$B$6))))</f>
        <v/>
      </c>
      <c r="G669" s="27">
        <f>IF(G$2="",0,IF(($C669&lt;G$3)+($C669&gt;G$5),0,IF(1+($D$2&lt;&gt;"")*($C669&lt;=$D$6)+($E$2&lt;&gt;"")*($C669&lt;=$E$6)+($F$2&lt;&gt;"")*($C669&lt;=$F$6)&gt;=3,'決まりの表'!$B$7,IF($C669&lt;=G$4,'決まりの表'!$B$5,'決まりの表'!$B$6))))</f>
        <v/>
      </c>
      <c r="H669" s="26">
        <f>SUM(D669:G669)</f>
        <v/>
      </c>
      <c r="I669" s="27">
        <f>IF(COUNTIFS('決まりの表'!$B$12:$B$17,MONTH(A669))&gt;0,H667+H668,0)</f>
        <v/>
      </c>
    </row>
    <row r="670">
      <c r="A670" s="23">
        <f>EOMONTH(A669,0)+1</f>
        <v/>
      </c>
      <c r="B670" s="12">
        <f>YEAR(A670)</f>
        <v/>
      </c>
      <c r="C670" s="12">
        <f>YEAR(A670)*12+MONTH(A670)</f>
        <v/>
      </c>
      <c r="D670" s="27">
        <f>IF(D$2="",0,IF(($C670&lt;D$3)+($C670&gt;D$5),0,IF($C670&lt;=D$4,'決まりの表'!$B$5,'決まりの表'!$B$6)))</f>
        <v/>
      </c>
      <c r="E670" s="27">
        <f>IF(E$2="",0,IF(($C670&lt;E$3)+($C670&gt;E$5),0,IF(1+($D$2&lt;&gt;"")*($C670&lt;=$D$6)&gt;=3,'決まりの表'!$B$7,IF($C670&lt;=E$4,'決まりの表'!$B$5,'決まりの表'!$B$6))))</f>
        <v/>
      </c>
      <c r="F670" s="27">
        <f>IF(F$2="",0,IF(($C670&lt;F$3)+($C670&gt;F$5),0,IF(1+($D$2&lt;&gt;"")*($C670&lt;=$D$6)+($E$2&lt;&gt;"")*($C670&lt;=$E$6)&gt;=3,'決まりの表'!$B$7,IF($C670&lt;=F$4,'決まりの表'!$B$5,'決まりの表'!$B$6))))</f>
        <v/>
      </c>
      <c r="G670" s="27">
        <f>IF(G$2="",0,IF(($C670&lt;G$3)+($C670&gt;G$5),0,IF(1+($D$2&lt;&gt;"")*($C670&lt;=$D$6)+($E$2&lt;&gt;"")*($C670&lt;=$E$6)+($F$2&lt;&gt;"")*($C670&lt;=$F$6)&gt;=3,'決まりの表'!$B$7,IF($C670&lt;=G$4,'決まりの表'!$B$5,'決まりの表'!$B$6))))</f>
        <v/>
      </c>
      <c r="H670" s="26">
        <f>SUM(D670:G670)</f>
        <v/>
      </c>
      <c r="I670" s="27">
        <f>IF(COUNTIFS('決まりの表'!$B$12:$B$17,MONTH(A670))&gt;0,H668+H669,0)</f>
        <v/>
      </c>
    </row>
    <row r="671">
      <c r="A671" s="23">
        <f>EOMONTH(A670,0)+1</f>
        <v/>
      </c>
      <c r="B671" s="12">
        <f>YEAR(A671)</f>
        <v/>
      </c>
      <c r="C671" s="12">
        <f>YEAR(A671)*12+MONTH(A671)</f>
        <v/>
      </c>
      <c r="D671" s="27">
        <f>IF(D$2="",0,IF(($C671&lt;D$3)+($C671&gt;D$5),0,IF($C671&lt;=D$4,'決まりの表'!$B$5,'決まりの表'!$B$6)))</f>
        <v/>
      </c>
      <c r="E671" s="27">
        <f>IF(E$2="",0,IF(($C671&lt;E$3)+($C671&gt;E$5),0,IF(1+($D$2&lt;&gt;"")*($C671&lt;=$D$6)&gt;=3,'決まりの表'!$B$7,IF($C671&lt;=E$4,'決まりの表'!$B$5,'決まりの表'!$B$6))))</f>
        <v/>
      </c>
      <c r="F671" s="27">
        <f>IF(F$2="",0,IF(($C671&lt;F$3)+($C671&gt;F$5),0,IF(1+($D$2&lt;&gt;"")*($C671&lt;=$D$6)+($E$2&lt;&gt;"")*($C671&lt;=$E$6)&gt;=3,'決まりの表'!$B$7,IF($C671&lt;=F$4,'決まりの表'!$B$5,'決まりの表'!$B$6))))</f>
        <v/>
      </c>
      <c r="G671" s="27">
        <f>IF(G$2="",0,IF(($C671&lt;G$3)+($C671&gt;G$5),0,IF(1+($D$2&lt;&gt;"")*($C671&lt;=$D$6)+($E$2&lt;&gt;"")*($C671&lt;=$E$6)+($F$2&lt;&gt;"")*($C671&lt;=$F$6)&gt;=3,'決まりの表'!$B$7,IF($C671&lt;=G$4,'決まりの表'!$B$5,'決まりの表'!$B$6))))</f>
        <v/>
      </c>
      <c r="H671" s="26">
        <f>SUM(D671:G671)</f>
        <v/>
      </c>
      <c r="I671" s="27">
        <f>IF(COUNTIFS('決まりの表'!$B$12:$B$17,MONTH(A671))&gt;0,H669+H670,0)</f>
        <v/>
      </c>
    </row>
    <row r="672">
      <c r="A672" s="23">
        <f>EOMONTH(A671,0)+1</f>
        <v/>
      </c>
      <c r="B672" s="12">
        <f>YEAR(A672)</f>
        <v/>
      </c>
      <c r="C672" s="12">
        <f>YEAR(A672)*12+MONTH(A672)</f>
        <v/>
      </c>
      <c r="D672" s="27">
        <f>IF(D$2="",0,IF(($C672&lt;D$3)+($C672&gt;D$5),0,IF($C672&lt;=D$4,'決まりの表'!$B$5,'決まりの表'!$B$6)))</f>
        <v/>
      </c>
      <c r="E672" s="27">
        <f>IF(E$2="",0,IF(($C672&lt;E$3)+($C672&gt;E$5),0,IF(1+($D$2&lt;&gt;"")*($C672&lt;=$D$6)&gt;=3,'決まりの表'!$B$7,IF($C672&lt;=E$4,'決まりの表'!$B$5,'決まりの表'!$B$6))))</f>
        <v/>
      </c>
      <c r="F672" s="27">
        <f>IF(F$2="",0,IF(($C672&lt;F$3)+($C672&gt;F$5),0,IF(1+($D$2&lt;&gt;"")*($C672&lt;=$D$6)+($E$2&lt;&gt;"")*($C672&lt;=$E$6)&gt;=3,'決まりの表'!$B$7,IF($C672&lt;=F$4,'決まりの表'!$B$5,'決まりの表'!$B$6))))</f>
        <v/>
      </c>
      <c r="G672" s="27">
        <f>IF(G$2="",0,IF(($C672&lt;G$3)+($C672&gt;G$5),0,IF(1+($D$2&lt;&gt;"")*($C672&lt;=$D$6)+($E$2&lt;&gt;"")*($C672&lt;=$E$6)+($F$2&lt;&gt;"")*($C672&lt;=$F$6)&gt;=3,'決まりの表'!$B$7,IF($C672&lt;=G$4,'決まりの表'!$B$5,'決まりの表'!$B$6))))</f>
        <v/>
      </c>
      <c r="H672" s="26">
        <f>SUM(D672:G672)</f>
        <v/>
      </c>
      <c r="I672" s="27">
        <f>IF(COUNTIFS('決まりの表'!$B$12:$B$17,MONTH(A672))&gt;0,H670+H671,0)</f>
        <v/>
      </c>
    </row>
    <row r="673">
      <c r="A673" s="23">
        <f>EOMONTH(A672,0)+1</f>
        <v/>
      </c>
      <c r="B673" s="12">
        <f>YEAR(A673)</f>
        <v/>
      </c>
      <c r="C673" s="12">
        <f>YEAR(A673)*12+MONTH(A673)</f>
        <v/>
      </c>
      <c r="D673" s="27">
        <f>IF(D$2="",0,IF(($C673&lt;D$3)+($C673&gt;D$5),0,IF($C673&lt;=D$4,'決まりの表'!$B$5,'決まりの表'!$B$6)))</f>
        <v/>
      </c>
      <c r="E673" s="27">
        <f>IF(E$2="",0,IF(($C673&lt;E$3)+($C673&gt;E$5),0,IF(1+($D$2&lt;&gt;"")*($C673&lt;=$D$6)&gt;=3,'決まりの表'!$B$7,IF($C673&lt;=E$4,'決まりの表'!$B$5,'決まりの表'!$B$6))))</f>
        <v/>
      </c>
      <c r="F673" s="27">
        <f>IF(F$2="",0,IF(($C673&lt;F$3)+($C673&gt;F$5),0,IF(1+($D$2&lt;&gt;"")*($C673&lt;=$D$6)+($E$2&lt;&gt;"")*($C673&lt;=$E$6)&gt;=3,'決まりの表'!$B$7,IF($C673&lt;=F$4,'決まりの表'!$B$5,'決まりの表'!$B$6))))</f>
        <v/>
      </c>
      <c r="G673" s="27">
        <f>IF(G$2="",0,IF(($C673&lt;G$3)+($C673&gt;G$5),0,IF(1+($D$2&lt;&gt;"")*($C673&lt;=$D$6)+($E$2&lt;&gt;"")*($C673&lt;=$E$6)+($F$2&lt;&gt;"")*($C673&lt;=$F$6)&gt;=3,'決まりの表'!$B$7,IF($C673&lt;=G$4,'決まりの表'!$B$5,'決まりの表'!$B$6))))</f>
        <v/>
      </c>
      <c r="H673" s="26">
        <f>SUM(D673:G673)</f>
        <v/>
      </c>
      <c r="I673" s="27">
        <f>IF(COUNTIFS('決まりの表'!$B$12:$B$17,MONTH(A673))&gt;0,H671+H672,0)</f>
        <v/>
      </c>
    </row>
    <row r="674">
      <c r="A674" s="23">
        <f>EOMONTH(A673,0)+1</f>
        <v/>
      </c>
      <c r="B674" s="12">
        <f>YEAR(A674)</f>
        <v/>
      </c>
      <c r="C674" s="12">
        <f>YEAR(A674)*12+MONTH(A674)</f>
        <v/>
      </c>
      <c r="D674" s="27">
        <f>IF(D$2="",0,IF(($C674&lt;D$3)+($C674&gt;D$5),0,IF($C674&lt;=D$4,'決まりの表'!$B$5,'決まりの表'!$B$6)))</f>
        <v/>
      </c>
      <c r="E674" s="27">
        <f>IF(E$2="",0,IF(($C674&lt;E$3)+($C674&gt;E$5),0,IF(1+($D$2&lt;&gt;"")*($C674&lt;=$D$6)&gt;=3,'決まりの表'!$B$7,IF($C674&lt;=E$4,'決まりの表'!$B$5,'決まりの表'!$B$6))))</f>
        <v/>
      </c>
      <c r="F674" s="27">
        <f>IF(F$2="",0,IF(($C674&lt;F$3)+($C674&gt;F$5),0,IF(1+($D$2&lt;&gt;"")*($C674&lt;=$D$6)+($E$2&lt;&gt;"")*($C674&lt;=$E$6)&gt;=3,'決まりの表'!$B$7,IF($C674&lt;=F$4,'決まりの表'!$B$5,'決まりの表'!$B$6))))</f>
        <v/>
      </c>
      <c r="G674" s="27">
        <f>IF(G$2="",0,IF(($C674&lt;G$3)+($C674&gt;G$5),0,IF(1+($D$2&lt;&gt;"")*($C674&lt;=$D$6)+($E$2&lt;&gt;"")*($C674&lt;=$E$6)+($F$2&lt;&gt;"")*($C674&lt;=$F$6)&gt;=3,'決まりの表'!$B$7,IF($C674&lt;=G$4,'決まりの表'!$B$5,'決まりの表'!$B$6))))</f>
        <v/>
      </c>
      <c r="H674" s="26">
        <f>SUM(D674:G674)</f>
        <v/>
      </c>
      <c r="I674" s="27">
        <f>IF(COUNTIFS('決まりの表'!$B$12:$B$17,MONTH(A674))&gt;0,H672+H673,0)</f>
        <v/>
      </c>
    </row>
    <row r="675">
      <c r="A675" s="23">
        <f>EOMONTH(A674,0)+1</f>
        <v/>
      </c>
      <c r="B675" s="12">
        <f>YEAR(A675)</f>
        <v/>
      </c>
      <c r="C675" s="12">
        <f>YEAR(A675)*12+MONTH(A675)</f>
        <v/>
      </c>
      <c r="D675" s="27">
        <f>IF(D$2="",0,IF(($C675&lt;D$3)+($C675&gt;D$5),0,IF($C675&lt;=D$4,'決まりの表'!$B$5,'決まりの表'!$B$6)))</f>
        <v/>
      </c>
      <c r="E675" s="27">
        <f>IF(E$2="",0,IF(($C675&lt;E$3)+($C675&gt;E$5),0,IF(1+($D$2&lt;&gt;"")*($C675&lt;=$D$6)&gt;=3,'決まりの表'!$B$7,IF($C675&lt;=E$4,'決まりの表'!$B$5,'決まりの表'!$B$6))))</f>
        <v/>
      </c>
      <c r="F675" s="27">
        <f>IF(F$2="",0,IF(($C675&lt;F$3)+($C675&gt;F$5),0,IF(1+($D$2&lt;&gt;"")*($C675&lt;=$D$6)+($E$2&lt;&gt;"")*($C675&lt;=$E$6)&gt;=3,'決まりの表'!$B$7,IF($C675&lt;=F$4,'決まりの表'!$B$5,'決まりの表'!$B$6))))</f>
        <v/>
      </c>
      <c r="G675" s="27">
        <f>IF(G$2="",0,IF(($C675&lt;G$3)+($C675&gt;G$5),0,IF(1+($D$2&lt;&gt;"")*($C675&lt;=$D$6)+($E$2&lt;&gt;"")*($C675&lt;=$E$6)+($F$2&lt;&gt;"")*($C675&lt;=$F$6)&gt;=3,'決まりの表'!$B$7,IF($C675&lt;=G$4,'決まりの表'!$B$5,'決まりの表'!$B$6))))</f>
        <v/>
      </c>
      <c r="H675" s="26">
        <f>SUM(D675:G675)</f>
        <v/>
      </c>
      <c r="I675" s="27">
        <f>IF(COUNTIFS('決まりの表'!$B$12:$B$17,MONTH(A675))&gt;0,H673+H674,0)</f>
        <v/>
      </c>
    </row>
    <row r="676">
      <c r="A676" s="23">
        <f>EOMONTH(A675,0)+1</f>
        <v/>
      </c>
      <c r="B676" s="12">
        <f>YEAR(A676)</f>
        <v/>
      </c>
      <c r="C676" s="12">
        <f>YEAR(A676)*12+MONTH(A676)</f>
        <v/>
      </c>
      <c r="D676" s="27">
        <f>IF(D$2="",0,IF(($C676&lt;D$3)+($C676&gt;D$5),0,IF($C676&lt;=D$4,'決まりの表'!$B$5,'決まりの表'!$B$6)))</f>
        <v/>
      </c>
      <c r="E676" s="27">
        <f>IF(E$2="",0,IF(($C676&lt;E$3)+($C676&gt;E$5),0,IF(1+($D$2&lt;&gt;"")*($C676&lt;=$D$6)&gt;=3,'決まりの表'!$B$7,IF($C676&lt;=E$4,'決まりの表'!$B$5,'決まりの表'!$B$6))))</f>
        <v/>
      </c>
      <c r="F676" s="27">
        <f>IF(F$2="",0,IF(($C676&lt;F$3)+($C676&gt;F$5),0,IF(1+($D$2&lt;&gt;"")*($C676&lt;=$D$6)+($E$2&lt;&gt;"")*($C676&lt;=$E$6)&gt;=3,'決まりの表'!$B$7,IF($C676&lt;=F$4,'決まりの表'!$B$5,'決まりの表'!$B$6))))</f>
        <v/>
      </c>
      <c r="G676" s="27">
        <f>IF(G$2="",0,IF(($C676&lt;G$3)+($C676&gt;G$5),0,IF(1+($D$2&lt;&gt;"")*($C676&lt;=$D$6)+($E$2&lt;&gt;"")*($C676&lt;=$E$6)+($F$2&lt;&gt;"")*($C676&lt;=$F$6)&gt;=3,'決まりの表'!$B$7,IF($C676&lt;=G$4,'決まりの表'!$B$5,'決まりの表'!$B$6))))</f>
        <v/>
      </c>
      <c r="H676" s="26">
        <f>SUM(D676:G676)</f>
        <v/>
      </c>
      <c r="I676" s="27">
        <f>IF(COUNTIFS('決まりの表'!$B$12:$B$17,MONTH(A676))&gt;0,H674+H675,0)</f>
        <v/>
      </c>
    </row>
    <row r="677">
      <c r="A677" s="23">
        <f>EOMONTH(A676,0)+1</f>
        <v/>
      </c>
      <c r="B677" s="12">
        <f>YEAR(A677)</f>
        <v/>
      </c>
      <c r="C677" s="12">
        <f>YEAR(A677)*12+MONTH(A677)</f>
        <v/>
      </c>
      <c r="D677" s="27">
        <f>IF(D$2="",0,IF(($C677&lt;D$3)+($C677&gt;D$5),0,IF($C677&lt;=D$4,'決まりの表'!$B$5,'決まりの表'!$B$6)))</f>
        <v/>
      </c>
      <c r="E677" s="27">
        <f>IF(E$2="",0,IF(($C677&lt;E$3)+($C677&gt;E$5),0,IF(1+($D$2&lt;&gt;"")*($C677&lt;=$D$6)&gt;=3,'決まりの表'!$B$7,IF($C677&lt;=E$4,'決まりの表'!$B$5,'決まりの表'!$B$6))))</f>
        <v/>
      </c>
      <c r="F677" s="27">
        <f>IF(F$2="",0,IF(($C677&lt;F$3)+($C677&gt;F$5),0,IF(1+($D$2&lt;&gt;"")*($C677&lt;=$D$6)+($E$2&lt;&gt;"")*($C677&lt;=$E$6)&gt;=3,'決まりの表'!$B$7,IF($C677&lt;=F$4,'決まりの表'!$B$5,'決まりの表'!$B$6))))</f>
        <v/>
      </c>
      <c r="G677" s="27">
        <f>IF(G$2="",0,IF(($C677&lt;G$3)+($C677&gt;G$5),0,IF(1+($D$2&lt;&gt;"")*($C677&lt;=$D$6)+($E$2&lt;&gt;"")*($C677&lt;=$E$6)+($F$2&lt;&gt;"")*($C677&lt;=$F$6)&gt;=3,'決まりの表'!$B$7,IF($C677&lt;=G$4,'決まりの表'!$B$5,'決まりの表'!$B$6))))</f>
        <v/>
      </c>
      <c r="H677" s="26">
        <f>SUM(D677:G677)</f>
        <v/>
      </c>
      <c r="I677" s="27">
        <f>IF(COUNTIFS('決まりの表'!$B$12:$B$17,MONTH(A677))&gt;0,H675+H676,0)</f>
        <v/>
      </c>
    </row>
    <row r="678">
      <c r="A678" s="23">
        <f>EOMONTH(A677,0)+1</f>
        <v/>
      </c>
      <c r="B678" s="12">
        <f>YEAR(A678)</f>
        <v/>
      </c>
      <c r="C678" s="12">
        <f>YEAR(A678)*12+MONTH(A678)</f>
        <v/>
      </c>
      <c r="D678" s="27">
        <f>IF(D$2="",0,IF(($C678&lt;D$3)+($C678&gt;D$5),0,IF($C678&lt;=D$4,'決まりの表'!$B$5,'決まりの表'!$B$6)))</f>
        <v/>
      </c>
      <c r="E678" s="27">
        <f>IF(E$2="",0,IF(($C678&lt;E$3)+($C678&gt;E$5),0,IF(1+($D$2&lt;&gt;"")*($C678&lt;=$D$6)&gt;=3,'決まりの表'!$B$7,IF($C678&lt;=E$4,'決まりの表'!$B$5,'決まりの表'!$B$6))))</f>
        <v/>
      </c>
      <c r="F678" s="27">
        <f>IF(F$2="",0,IF(($C678&lt;F$3)+($C678&gt;F$5),0,IF(1+($D$2&lt;&gt;"")*($C678&lt;=$D$6)+($E$2&lt;&gt;"")*($C678&lt;=$E$6)&gt;=3,'決まりの表'!$B$7,IF($C678&lt;=F$4,'決まりの表'!$B$5,'決まりの表'!$B$6))))</f>
        <v/>
      </c>
      <c r="G678" s="27">
        <f>IF(G$2="",0,IF(($C678&lt;G$3)+($C678&gt;G$5),0,IF(1+($D$2&lt;&gt;"")*($C678&lt;=$D$6)+($E$2&lt;&gt;"")*($C678&lt;=$E$6)+($F$2&lt;&gt;"")*($C678&lt;=$F$6)&gt;=3,'決まりの表'!$B$7,IF($C678&lt;=G$4,'決まりの表'!$B$5,'決まりの表'!$B$6))))</f>
        <v/>
      </c>
      <c r="H678" s="26">
        <f>SUM(D678:G678)</f>
        <v/>
      </c>
      <c r="I678" s="27">
        <f>IF(COUNTIFS('決まりの表'!$B$12:$B$17,MONTH(A678))&gt;0,H676+H677,0)</f>
        <v/>
      </c>
    </row>
    <row r="679">
      <c r="A679" s="23">
        <f>EOMONTH(A678,0)+1</f>
        <v/>
      </c>
      <c r="B679" s="12">
        <f>YEAR(A679)</f>
        <v/>
      </c>
      <c r="C679" s="12">
        <f>YEAR(A679)*12+MONTH(A679)</f>
        <v/>
      </c>
      <c r="D679" s="27">
        <f>IF(D$2="",0,IF(($C679&lt;D$3)+($C679&gt;D$5),0,IF($C679&lt;=D$4,'決まりの表'!$B$5,'決まりの表'!$B$6)))</f>
        <v/>
      </c>
      <c r="E679" s="27">
        <f>IF(E$2="",0,IF(($C679&lt;E$3)+($C679&gt;E$5),0,IF(1+($D$2&lt;&gt;"")*($C679&lt;=$D$6)&gt;=3,'決まりの表'!$B$7,IF($C679&lt;=E$4,'決まりの表'!$B$5,'決まりの表'!$B$6))))</f>
        <v/>
      </c>
      <c r="F679" s="27">
        <f>IF(F$2="",0,IF(($C679&lt;F$3)+($C679&gt;F$5),0,IF(1+($D$2&lt;&gt;"")*($C679&lt;=$D$6)+($E$2&lt;&gt;"")*($C679&lt;=$E$6)&gt;=3,'決まりの表'!$B$7,IF($C679&lt;=F$4,'決まりの表'!$B$5,'決まりの表'!$B$6))))</f>
        <v/>
      </c>
      <c r="G679" s="27">
        <f>IF(G$2="",0,IF(($C679&lt;G$3)+($C679&gt;G$5),0,IF(1+($D$2&lt;&gt;"")*($C679&lt;=$D$6)+($E$2&lt;&gt;"")*($C679&lt;=$E$6)+($F$2&lt;&gt;"")*($C679&lt;=$F$6)&gt;=3,'決まりの表'!$B$7,IF($C679&lt;=G$4,'決まりの表'!$B$5,'決まりの表'!$B$6))))</f>
        <v/>
      </c>
      <c r="H679" s="26">
        <f>SUM(D679:G679)</f>
        <v/>
      </c>
      <c r="I679" s="27">
        <f>IF(COUNTIFS('決まりの表'!$B$12:$B$17,MONTH(A679))&gt;0,H677+H678,0)</f>
        <v/>
      </c>
    </row>
    <row r="680">
      <c r="A680" s="23">
        <f>EOMONTH(A679,0)+1</f>
        <v/>
      </c>
      <c r="B680" s="12">
        <f>YEAR(A680)</f>
        <v/>
      </c>
      <c r="C680" s="12">
        <f>YEAR(A680)*12+MONTH(A680)</f>
        <v/>
      </c>
      <c r="D680" s="27">
        <f>IF(D$2="",0,IF(($C680&lt;D$3)+($C680&gt;D$5),0,IF($C680&lt;=D$4,'決まりの表'!$B$5,'決まりの表'!$B$6)))</f>
        <v/>
      </c>
      <c r="E680" s="27">
        <f>IF(E$2="",0,IF(($C680&lt;E$3)+($C680&gt;E$5),0,IF(1+($D$2&lt;&gt;"")*($C680&lt;=$D$6)&gt;=3,'決まりの表'!$B$7,IF($C680&lt;=E$4,'決まりの表'!$B$5,'決まりの表'!$B$6))))</f>
        <v/>
      </c>
      <c r="F680" s="27">
        <f>IF(F$2="",0,IF(($C680&lt;F$3)+($C680&gt;F$5),0,IF(1+($D$2&lt;&gt;"")*($C680&lt;=$D$6)+($E$2&lt;&gt;"")*($C680&lt;=$E$6)&gt;=3,'決まりの表'!$B$7,IF($C680&lt;=F$4,'決まりの表'!$B$5,'決まりの表'!$B$6))))</f>
        <v/>
      </c>
      <c r="G680" s="27">
        <f>IF(G$2="",0,IF(($C680&lt;G$3)+($C680&gt;G$5),0,IF(1+($D$2&lt;&gt;"")*($C680&lt;=$D$6)+($E$2&lt;&gt;"")*($C680&lt;=$E$6)+($F$2&lt;&gt;"")*($C680&lt;=$F$6)&gt;=3,'決まりの表'!$B$7,IF($C680&lt;=G$4,'決まりの表'!$B$5,'決まりの表'!$B$6))))</f>
        <v/>
      </c>
      <c r="H680" s="26">
        <f>SUM(D680:G680)</f>
        <v/>
      </c>
      <c r="I680" s="27">
        <f>IF(COUNTIFS('決まりの表'!$B$12:$B$17,MONTH(A680))&gt;0,H678+H679,0)</f>
        <v/>
      </c>
    </row>
    <row r="681">
      <c r="A681" s="23">
        <f>EOMONTH(A680,0)+1</f>
        <v/>
      </c>
      <c r="B681" s="12">
        <f>YEAR(A681)</f>
        <v/>
      </c>
      <c r="C681" s="12">
        <f>YEAR(A681)*12+MONTH(A681)</f>
        <v/>
      </c>
      <c r="D681" s="27">
        <f>IF(D$2="",0,IF(($C681&lt;D$3)+($C681&gt;D$5),0,IF($C681&lt;=D$4,'決まりの表'!$B$5,'決まりの表'!$B$6)))</f>
        <v/>
      </c>
      <c r="E681" s="27">
        <f>IF(E$2="",0,IF(($C681&lt;E$3)+($C681&gt;E$5),0,IF(1+($D$2&lt;&gt;"")*($C681&lt;=$D$6)&gt;=3,'決まりの表'!$B$7,IF($C681&lt;=E$4,'決まりの表'!$B$5,'決まりの表'!$B$6))))</f>
        <v/>
      </c>
      <c r="F681" s="27">
        <f>IF(F$2="",0,IF(($C681&lt;F$3)+($C681&gt;F$5),0,IF(1+($D$2&lt;&gt;"")*($C681&lt;=$D$6)+($E$2&lt;&gt;"")*($C681&lt;=$E$6)&gt;=3,'決まりの表'!$B$7,IF($C681&lt;=F$4,'決まりの表'!$B$5,'決まりの表'!$B$6))))</f>
        <v/>
      </c>
      <c r="G681" s="27">
        <f>IF(G$2="",0,IF(($C681&lt;G$3)+($C681&gt;G$5),0,IF(1+($D$2&lt;&gt;"")*($C681&lt;=$D$6)+($E$2&lt;&gt;"")*($C681&lt;=$E$6)+($F$2&lt;&gt;"")*($C681&lt;=$F$6)&gt;=3,'決まりの表'!$B$7,IF($C681&lt;=G$4,'決まりの表'!$B$5,'決まりの表'!$B$6))))</f>
        <v/>
      </c>
      <c r="H681" s="26">
        <f>SUM(D681:G681)</f>
        <v/>
      </c>
      <c r="I681" s="27">
        <f>IF(COUNTIFS('決まりの表'!$B$12:$B$17,MONTH(A681))&gt;0,H679+H680,0)</f>
        <v/>
      </c>
    </row>
    <row r="682">
      <c r="A682" s="23">
        <f>EOMONTH(A681,0)+1</f>
        <v/>
      </c>
      <c r="B682" s="12">
        <f>YEAR(A682)</f>
        <v/>
      </c>
      <c r="C682" s="12">
        <f>YEAR(A682)*12+MONTH(A682)</f>
        <v/>
      </c>
      <c r="D682" s="27">
        <f>IF(D$2="",0,IF(($C682&lt;D$3)+($C682&gt;D$5),0,IF($C682&lt;=D$4,'決まりの表'!$B$5,'決まりの表'!$B$6)))</f>
        <v/>
      </c>
      <c r="E682" s="27">
        <f>IF(E$2="",0,IF(($C682&lt;E$3)+($C682&gt;E$5),0,IF(1+($D$2&lt;&gt;"")*($C682&lt;=$D$6)&gt;=3,'決まりの表'!$B$7,IF($C682&lt;=E$4,'決まりの表'!$B$5,'決まりの表'!$B$6))))</f>
        <v/>
      </c>
      <c r="F682" s="27">
        <f>IF(F$2="",0,IF(($C682&lt;F$3)+($C682&gt;F$5),0,IF(1+($D$2&lt;&gt;"")*($C682&lt;=$D$6)+($E$2&lt;&gt;"")*($C682&lt;=$E$6)&gt;=3,'決まりの表'!$B$7,IF($C682&lt;=F$4,'決まりの表'!$B$5,'決まりの表'!$B$6))))</f>
        <v/>
      </c>
      <c r="G682" s="27">
        <f>IF(G$2="",0,IF(($C682&lt;G$3)+($C682&gt;G$5),0,IF(1+($D$2&lt;&gt;"")*($C682&lt;=$D$6)+($E$2&lt;&gt;"")*($C682&lt;=$E$6)+($F$2&lt;&gt;"")*($C682&lt;=$F$6)&gt;=3,'決まりの表'!$B$7,IF($C682&lt;=G$4,'決まりの表'!$B$5,'決まりの表'!$B$6))))</f>
        <v/>
      </c>
      <c r="H682" s="26">
        <f>SUM(D682:G682)</f>
        <v/>
      </c>
      <c r="I682" s="27">
        <f>IF(COUNTIFS('決まりの表'!$B$12:$B$17,MONTH(A682))&gt;0,H680+H681,0)</f>
        <v/>
      </c>
    </row>
    <row r="683">
      <c r="A683" s="23">
        <f>EOMONTH(A682,0)+1</f>
        <v/>
      </c>
      <c r="B683" s="12">
        <f>YEAR(A683)</f>
        <v/>
      </c>
      <c r="C683" s="12">
        <f>YEAR(A683)*12+MONTH(A683)</f>
        <v/>
      </c>
      <c r="D683" s="27">
        <f>IF(D$2="",0,IF(($C683&lt;D$3)+($C683&gt;D$5),0,IF($C683&lt;=D$4,'決まりの表'!$B$5,'決まりの表'!$B$6)))</f>
        <v/>
      </c>
      <c r="E683" s="27">
        <f>IF(E$2="",0,IF(($C683&lt;E$3)+($C683&gt;E$5),0,IF(1+($D$2&lt;&gt;"")*($C683&lt;=$D$6)&gt;=3,'決まりの表'!$B$7,IF($C683&lt;=E$4,'決まりの表'!$B$5,'決まりの表'!$B$6))))</f>
        <v/>
      </c>
      <c r="F683" s="27">
        <f>IF(F$2="",0,IF(($C683&lt;F$3)+($C683&gt;F$5),0,IF(1+($D$2&lt;&gt;"")*($C683&lt;=$D$6)+($E$2&lt;&gt;"")*($C683&lt;=$E$6)&gt;=3,'決まりの表'!$B$7,IF($C683&lt;=F$4,'決まりの表'!$B$5,'決まりの表'!$B$6))))</f>
        <v/>
      </c>
      <c r="G683" s="27">
        <f>IF(G$2="",0,IF(($C683&lt;G$3)+($C683&gt;G$5),0,IF(1+($D$2&lt;&gt;"")*($C683&lt;=$D$6)+($E$2&lt;&gt;"")*($C683&lt;=$E$6)+($F$2&lt;&gt;"")*($C683&lt;=$F$6)&gt;=3,'決まりの表'!$B$7,IF($C683&lt;=G$4,'決まりの表'!$B$5,'決まりの表'!$B$6))))</f>
        <v/>
      </c>
      <c r="H683" s="26">
        <f>SUM(D683:G683)</f>
        <v/>
      </c>
      <c r="I683" s="27">
        <f>IF(COUNTIFS('決まりの表'!$B$12:$B$17,MONTH(A683))&gt;0,H681+H682,0)</f>
        <v/>
      </c>
    </row>
    <row r="684">
      <c r="A684" s="23">
        <f>EOMONTH(A683,0)+1</f>
        <v/>
      </c>
      <c r="B684" s="12">
        <f>YEAR(A684)</f>
        <v/>
      </c>
      <c r="C684" s="12">
        <f>YEAR(A684)*12+MONTH(A684)</f>
        <v/>
      </c>
      <c r="D684" s="27">
        <f>IF(D$2="",0,IF(($C684&lt;D$3)+($C684&gt;D$5),0,IF($C684&lt;=D$4,'決まりの表'!$B$5,'決まりの表'!$B$6)))</f>
        <v/>
      </c>
      <c r="E684" s="27">
        <f>IF(E$2="",0,IF(($C684&lt;E$3)+($C684&gt;E$5),0,IF(1+($D$2&lt;&gt;"")*($C684&lt;=$D$6)&gt;=3,'決まりの表'!$B$7,IF($C684&lt;=E$4,'決まりの表'!$B$5,'決まりの表'!$B$6))))</f>
        <v/>
      </c>
      <c r="F684" s="27">
        <f>IF(F$2="",0,IF(($C684&lt;F$3)+($C684&gt;F$5),0,IF(1+($D$2&lt;&gt;"")*($C684&lt;=$D$6)+($E$2&lt;&gt;"")*($C684&lt;=$E$6)&gt;=3,'決まりの表'!$B$7,IF($C684&lt;=F$4,'決まりの表'!$B$5,'決まりの表'!$B$6))))</f>
        <v/>
      </c>
      <c r="G684" s="27">
        <f>IF(G$2="",0,IF(($C684&lt;G$3)+($C684&gt;G$5),0,IF(1+($D$2&lt;&gt;"")*($C684&lt;=$D$6)+($E$2&lt;&gt;"")*($C684&lt;=$E$6)+($F$2&lt;&gt;"")*($C684&lt;=$F$6)&gt;=3,'決まりの表'!$B$7,IF($C684&lt;=G$4,'決まりの表'!$B$5,'決まりの表'!$B$6))))</f>
        <v/>
      </c>
      <c r="H684" s="26">
        <f>SUM(D684:G684)</f>
        <v/>
      </c>
      <c r="I684" s="27">
        <f>IF(COUNTIFS('決まりの表'!$B$12:$B$17,MONTH(A684))&gt;0,H682+H683,0)</f>
        <v/>
      </c>
    </row>
    <row r="685">
      <c r="A685" s="23">
        <f>EOMONTH(A684,0)+1</f>
        <v/>
      </c>
      <c r="B685" s="12">
        <f>YEAR(A685)</f>
        <v/>
      </c>
      <c r="C685" s="12">
        <f>YEAR(A685)*12+MONTH(A685)</f>
        <v/>
      </c>
      <c r="D685" s="27">
        <f>IF(D$2="",0,IF(($C685&lt;D$3)+($C685&gt;D$5),0,IF($C685&lt;=D$4,'決まりの表'!$B$5,'決まりの表'!$B$6)))</f>
        <v/>
      </c>
      <c r="E685" s="27">
        <f>IF(E$2="",0,IF(($C685&lt;E$3)+($C685&gt;E$5),0,IF(1+($D$2&lt;&gt;"")*($C685&lt;=$D$6)&gt;=3,'決まりの表'!$B$7,IF($C685&lt;=E$4,'決まりの表'!$B$5,'決まりの表'!$B$6))))</f>
        <v/>
      </c>
      <c r="F685" s="27">
        <f>IF(F$2="",0,IF(($C685&lt;F$3)+($C685&gt;F$5),0,IF(1+($D$2&lt;&gt;"")*($C685&lt;=$D$6)+($E$2&lt;&gt;"")*($C685&lt;=$E$6)&gt;=3,'決まりの表'!$B$7,IF($C685&lt;=F$4,'決まりの表'!$B$5,'決まりの表'!$B$6))))</f>
        <v/>
      </c>
      <c r="G685" s="27">
        <f>IF(G$2="",0,IF(($C685&lt;G$3)+($C685&gt;G$5),0,IF(1+($D$2&lt;&gt;"")*($C685&lt;=$D$6)+($E$2&lt;&gt;"")*($C685&lt;=$E$6)+($F$2&lt;&gt;"")*($C685&lt;=$F$6)&gt;=3,'決まりの表'!$B$7,IF($C685&lt;=G$4,'決まりの表'!$B$5,'決まりの表'!$B$6))))</f>
        <v/>
      </c>
      <c r="H685" s="26">
        <f>SUM(D685:G685)</f>
        <v/>
      </c>
      <c r="I685" s="27">
        <f>IF(COUNTIFS('決まりの表'!$B$12:$B$17,MONTH(A685))&gt;0,H683+H684,0)</f>
        <v/>
      </c>
    </row>
    <row r="686">
      <c r="A686" s="23">
        <f>EOMONTH(A685,0)+1</f>
        <v/>
      </c>
      <c r="B686" s="12">
        <f>YEAR(A686)</f>
        <v/>
      </c>
      <c r="C686" s="12">
        <f>YEAR(A686)*12+MONTH(A686)</f>
        <v/>
      </c>
      <c r="D686" s="27">
        <f>IF(D$2="",0,IF(($C686&lt;D$3)+($C686&gt;D$5),0,IF($C686&lt;=D$4,'決まりの表'!$B$5,'決まりの表'!$B$6)))</f>
        <v/>
      </c>
      <c r="E686" s="27">
        <f>IF(E$2="",0,IF(($C686&lt;E$3)+($C686&gt;E$5),0,IF(1+($D$2&lt;&gt;"")*($C686&lt;=$D$6)&gt;=3,'決まりの表'!$B$7,IF($C686&lt;=E$4,'決まりの表'!$B$5,'決まりの表'!$B$6))))</f>
        <v/>
      </c>
      <c r="F686" s="27">
        <f>IF(F$2="",0,IF(($C686&lt;F$3)+($C686&gt;F$5),0,IF(1+($D$2&lt;&gt;"")*($C686&lt;=$D$6)+($E$2&lt;&gt;"")*($C686&lt;=$E$6)&gt;=3,'決まりの表'!$B$7,IF($C686&lt;=F$4,'決まりの表'!$B$5,'決まりの表'!$B$6))))</f>
        <v/>
      </c>
      <c r="G686" s="27">
        <f>IF(G$2="",0,IF(($C686&lt;G$3)+($C686&gt;G$5),0,IF(1+($D$2&lt;&gt;"")*($C686&lt;=$D$6)+($E$2&lt;&gt;"")*($C686&lt;=$E$6)+($F$2&lt;&gt;"")*($C686&lt;=$F$6)&gt;=3,'決まりの表'!$B$7,IF($C686&lt;=G$4,'決まりの表'!$B$5,'決まりの表'!$B$6))))</f>
        <v/>
      </c>
      <c r="H686" s="26">
        <f>SUM(D686:G686)</f>
        <v/>
      </c>
      <c r="I686" s="27">
        <f>IF(COUNTIFS('決まりの表'!$B$12:$B$17,MONTH(A686))&gt;0,H684+H685,0)</f>
        <v/>
      </c>
    </row>
    <row r="687">
      <c r="A687" s="23">
        <f>EOMONTH(A686,0)+1</f>
        <v/>
      </c>
      <c r="B687" s="12">
        <f>YEAR(A687)</f>
        <v/>
      </c>
      <c r="C687" s="12">
        <f>YEAR(A687)*12+MONTH(A687)</f>
        <v/>
      </c>
      <c r="D687" s="27">
        <f>IF(D$2="",0,IF(($C687&lt;D$3)+($C687&gt;D$5),0,IF($C687&lt;=D$4,'決まりの表'!$B$5,'決まりの表'!$B$6)))</f>
        <v/>
      </c>
      <c r="E687" s="27">
        <f>IF(E$2="",0,IF(($C687&lt;E$3)+($C687&gt;E$5),0,IF(1+($D$2&lt;&gt;"")*($C687&lt;=$D$6)&gt;=3,'決まりの表'!$B$7,IF($C687&lt;=E$4,'決まりの表'!$B$5,'決まりの表'!$B$6))))</f>
        <v/>
      </c>
      <c r="F687" s="27">
        <f>IF(F$2="",0,IF(($C687&lt;F$3)+($C687&gt;F$5),0,IF(1+($D$2&lt;&gt;"")*($C687&lt;=$D$6)+($E$2&lt;&gt;"")*($C687&lt;=$E$6)&gt;=3,'決まりの表'!$B$7,IF($C687&lt;=F$4,'決まりの表'!$B$5,'決まりの表'!$B$6))))</f>
        <v/>
      </c>
      <c r="G687" s="27">
        <f>IF(G$2="",0,IF(($C687&lt;G$3)+($C687&gt;G$5),0,IF(1+($D$2&lt;&gt;"")*($C687&lt;=$D$6)+($E$2&lt;&gt;"")*($C687&lt;=$E$6)+($F$2&lt;&gt;"")*($C687&lt;=$F$6)&gt;=3,'決まりの表'!$B$7,IF($C687&lt;=G$4,'決まりの表'!$B$5,'決まりの表'!$B$6))))</f>
        <v/>
      </c>
      <c r="H687" s="26">
        <f>SUM(D687:G687)</f>
        <v/>
      </c>
      <c r="I687" s="27">
        <f>IF(COUNTIFS('決まりの表'!$B$12:$B$17,MONTH(A687))&gt;0,H685+H686,0)</f>
        <v/>
      </c>
    </row>
    <row r="688">
      <c r="A688" s="23">
        <f>EOMONTH(A687,0)+1</f>
        <v/>
      </c>
      <c r="B688" s="12">
        <f>YEAR(A688)</f>
        <v/>
      </c>
      <c r="C688" s="12">
        <f>YEAR(A688)*12+MONTH(A688)</f>
        <v/>
      </c>
      <c r="D688" s="27">
        <f>IF(D$2="",0,IF(($C688&lt;D$3)+($C688&gt;D$5),0,IF($C688&lt;=D$4,'決まりの表'!$B$5,'決まりの表'!$B$6)))</f>
        <v/>
      </c>
      <c r="E688" s="27">
        <f>IF(E$2="",0,IF(($C688&lt;E$3)+($C688&gt;E$5),0,IF(1+($D$2&lt;&gt;"")*($C688&lt;=$D$6)&gt;=3,'決まりの表'!$B$7,IF($C688&lt;=E$4,'決まりの表'!$B$5,'決まりの表'!$B$6))))</f>
        <v/>
      </c>
      <c r="F688" s="27">
        <f>IF(F$2="",0,IF(($C688&lt;F$3)+($C688&gt;F$5),0,IF(1+($D$2&lt;&gt;"")*($C688&lt;=$D$6)+($E$2&lt;&gt;"")*($C688&lt;=$E$6)&gt;=3,'決まりの表'!$B$7,IF($C688&lt;=F$4,'決まりの表'!$B$5,'決まりの表'!$B$6))))</f>
        <v/>
      </c>
      <c r="G688" s="27">
        <f>IF(G$2="",0,IF(($C688&lt;G$3)+($C688&gt;G$5),0,IF(1+($D$2&lt;&gt;"")*($C688&lt;=$D$6)+($E$2&lt;&gt;"")*($C688&lt;=$E$6)+($F$2&lt;&gt;"")*($C688&lt;=$F$6)&gt;=3,'決まりの表'!$B$7,IF($C688&lt;=G$4,'決まりの表'!$B$5,'決まりの表'!$B$6))))</f>
        <v/>
      </c>
      <c r="H688" s="26">
        <f>SUM(D688:G688)</f>
        <v/>
      </c>
      <c r="I688" s="27">
        <f>IF(COUNTIFS('決まりの表'!$B$12:$B$17,MONTH(A688))&gt;0,H686+H687,0)</f>
        <v/>
      </c>
    </row>
    <row r="689">
      <c r="A689" s="23">
        <f>EOMONTH(A688,0)+1</f>
        <v/>
      </c>
      <c r="B689" s="12">
        <f>YEAR(A689)</f>
        <v/>
      </c>
      <c r="C689" s="12">
        <f>YEAR(A689)*12+MONTH(A689)</f>
        <v/>
      </c>
      <c r="D689" s="27">
        <f>IF(D$2="",0,IF(($C689&lt;D$3)+($C689&gt;D$5),0,IF($C689&lt;=D$4,'決まりの表'!$B$5,'決まりの表'!$B$6)))</f>
        <v/>
      </c>
      <c r="E689" s="27">
        <f>IF(E$2="",0,IF(($C689&lt;E$3)+($C689&gt;E$5),0,IF(1+($D$2&lt;&gt;"")*($C689&lt;=$D$6)&gt;=3,'決まりの表'!$B$7,IF($C689&lt;=E$4,'決まりの表'!$B$5,'決まりの表'!$B$6))))</f>
        <v/>
      </c>
      <c r="F689" s="27">
        <f>IF(F$2="",0,IF(($C689&lt;F$3)+($C689&gt;F$5),0,IF(1+($D$2&lt;&gt;"")*($C689&lt;=$D$6)+($E$2&lt;&gt;"")*($C689&lt;=$E$6)&gt;=3,'決まりの表'!$B$7,IF($C689&lt;=F$4,'決まりの表'!$B$5,'決まりの表'!$B$6))))</f>
        <v/>
      </c>
      <c r="G689" s="27">
        <f>IF(G$2="",0,IF(($C689&lt;G$3)+($C689&gt;G$5),0,IF(1+($D$2&lt;&gt;"")*($C689&lt;=$D$6)+($E$2&lt;&gt;"")*($C689&lt;=$E$6)+($F$2&lt;&gt;"")*($C689&lt;=$F$6)&gt;=3,'決まりの表'!$B$7,IF($C689&lt;=G$4,'決まりの表'!$B$5,'決まりの表'!$B$6))))</f>
        <v/>
      </c>
      <c r="H689" s="26">
        <f>SUM(D689:G689)</f>
        <v/>
      </c>
      <c r="I689" s="27">
        <f>IF(COUNTIFS('決まりの表'!$B$12:$B$17,MONTH(A689))&gt;0,H687+H688,0)</f>
        <v/>
      </c>
    </row>
    <row r="690">
      <c r="A690" s="23">
        <f>EOMONTH(A689,0)+1</f>
        <v/>
      </c>
      <c r="B690" s="12">
        <f>YEAR(A690)</f>
        <v/>
      </c>
      <c r="C690" s="12">
        <f>YEAR(A690)*12+MONTH(A690)</f>
        <v/>
      </c>
      <c r="D690" s="27">
        <f>IF(D$2="",0,IF(($C690&lt;D$3)+($C690&gt;D$5),0,IF($C690&lt;=D$4,'決まりの表'!$B$5,'決まりの表'!$B$6)))</f>
        <v/>
      </c>
      <c r="E690" s="27">
        <f>IF(E$2="",0,IF(($C690&lt;E$3)+($C690&gt;E$5),0,IF(1+($D$2&lt;&gt;"")*($C690&lt;=$D$6)&gt;=3,'決まりの表'!$B$7,IF($C690&lt;=E$4,'決まりの表'!$B$5,'決まりの表'!$B$6))))</f>
        <v/>
      </c>
      <c r="F690" s="27">
        <f>IF(F$2="",0,IF(($C690&lt;F$3)+($C690&gt;F$5),0,IF(1+($D$2&lt;&gt;"")*($C690&lt;=$D$6)+($E$2&lt;&gt;"")*($C690&lt;=$E$6)&gt;=3,'決まりの表'!$B$7,IF($C690&lt;=F$4,'決まりの表'!$B$5,'決まりの表'!$B$6))))</f>
        <v/>
      </c>
      <c r="G690" s="27">
        <f>IF(G$2="",0,IF(($C690&lt;G$3)+($C690&gt;G$5),0,IF(1+($D$2&lt;&gt;"")*($C690&lt;=$D$6)+($E$2&lt;&gt;"")*($C690&lt;=$E$6)+($F$2&lt;&gt;"")*($C690&lt;=$F$6)&gt;=3,'決まりの表'!$B$7,IF($C690&lt;=G$4,'決まりの表'!$B$5,'決まりの表'!$B$6))))</f>
        <v/>
      </c>
      <c r="H690" s="26">
        <f>SUM(D690:G690)</f>
        <v/>
      </c>
      <c r="I690" s="27">
        <f>IF(COUNTIFS('決まりの表'!$B$12:$B$17,MONTH(A690))&gt;0,H688+H689,0)</f>
        <v/>
      </c>
    </row>
    <row r="691">
      <c r="A691" s="23">
        <f>EOMONTH(A690,0)+1</f>
        <v/>
      </c>
      <c r="B691" s="12">
        <f>YEAR(A691)</f>
        <v/>
      </c>
      <c r="C691" s="12">
        <f>YEAR(A691)*12+MONTH(A691)</f>
        <v/>
      </c>
      <c r="D691" s="27">
        <f>IF(D$2="",0,IF(($C691&lt;D$3)+($C691&gt;D$5),0,IF($C691&lt;=D$4,'決まりの表'!$B$5,'決まりの表'!$B$6)))</f>
        <v/>
      </c>
      <c r="E691" s="27">
        <f>IF(E$2="",0,IF(($C691&lt;E$3)+($C691&gt;E$5),0,IF(1+($D$2&lt;&gt;"")*($C691&lt;=$D$6)&gt;=3,'決まりの表'!$B$7,IF($C691&lt;=E$4,'決まりの表'!$B$5,'決まりの表'!$B$6))))</f>
        <v/>
      </c>
      <c r="F691" s="27">
        <f>IF(F$2="",0,IF(($C691&lt;F$3)+($C691&gt;F$5),0,IF(1+($D$2&lt;&gt;"")*($C691&lt;=$D$6)+($E$2&lt;&gt;"")*($C691&lt;=$E$6)&gt;=3,'決まりの表'!$B$7,IF($C691&lt;=F$4,'決まりの表'!$B$5,'決まりの表'!$B$6))))</f>
        <v/>
      </c>
      <c r="G691" s="27">
        <f>IF(G$2="",0,IF(($C691&lt;G$3)+($C691&gt;G$5),0,IF(1+($D$2&lt;&gt;"")*($C691&lt;=$D$6)+($E$2&lt;&gt;"")*($C691&lt;=$E$6)+($F$2&lt;&gt;"")*($C691&lt;=$F$6)&gt;=3,'決まりの表'!$B$7,IF($C691&lt;=G$4,'決まりの表'!$B$5,'決まりの表'!$B$6))))</f>
        <v/>
      </c>
      <c r="H691" s="26">
        <f>SUM(D691:G691)</f>
        <v/>
      </c>
      <c r="I691" s="27">
        <f>IF(COUNTIFS('決まりの表'!$B$12:$B$17,MONTH(A691))&gt;0,H689+H690,0)</f>
        <v/>
      </c>
    </row>
    <row r="692">
      <c r="A692" s="23">
        <f>EOMONTH(A691,0)+1</f>
        <v/>
      </c>
      <c r="B692" s="12">
        <f>YEAR(A692)</f>
        <v/>
      </c>
      <c r="C692" s="12">
        <f>YEAR(A692)*12+MONTH(A692)</f>
        <v/>
      </c>
      <c r="D692" s="27">
        <f>IF(D$2="",0,IF(($C692&lt;D$3)+($C692&gt;D$5),0,IF($C692&lt;=D$4,'決まりの表'!$B$5,'決まりの表'!$B$6)))</f>
        <v/>
      </c>
      <c r="E692" s="27">
        <f>IF(E$2="",0,IF(($C692&lt;E$3)+($C692&gt;E$5),0,IF(1+($D$2&lt;&gt;"")*($C692&lt;=$D$6)&gt;=3,'決まりの表'!$B$7,IF($C692&lt;=E$4,'決まりの表'!$B$5,'決まりの表'!$B$6))))</f>
        <v/>
      </c>
      <c r="F692" s="27">
        <f>IF(F$2="",0,IF(($C692&lt;F$3)+($C692&gt;F$5),0,IF(1+($D$2&lt;&gt;"")*($C692&lt;=$D$6)+($E$2&lt;&gt;"")*($C692&lt;=$E$6)&gt;=3,'決まりの表'!$B$7,IF($C692&lt;=F$4,'決まりの表'!$B$5,'決まりの表'!$B$6))))</f>
        <v/>
      </c>
      <c r="G692" s="27">
        <f>IF(G$2="",0,IF(($C692&lt;G$3)+($C692&gt;G$5),0,IF(1+($D$2&lt;&gt;"")*($C692&lt;=$D$6)+($E$2&lt;&gt;"")*($C692&lt;=$E$6)+($F$2&lt;&gt;"")*($C692&lt;=$F$6)&gt;=3,'決まりの表'!$B$7,IF($C692&lt;=G$4,'決まりの表'!$B$5,'決まりの表'!$B$6))))</f>
        <v/>
      </c>
      <c r="H692" s="26">
        <f>SUM(D692:G692)</f>
        <v/>
      </c>
      <c r="I692" s="27">
        <f>IF(COUNTIFS('決まりの表'!$B$12:$B$17,MONTH(A692))&gt;0,H690+H691,0)</f>
        <v/>
      </c>
    </row>
    <row r="693">
      <c r="A693" s="23">
        <f>EOMONTH(A692,0)+1</f>
        <v/>
      </c>
      <c r="B693" s="12">
        <f>YEAR(A693)</f>
        <v/>
      </c>
      <c r="C693" s="12">
        <f>YEAR(A693)*12+MONTH(A693)</f>
        <v/>
      </c>
      <c r="D693" s="27">
        <f>IF(D$2="",0,IF(($C693&lt;D$3)+($C693&gt;D$5),0,IF($C693&lt;=D$4,'決まりの表'!$B$5,'決まりの表'!$B$6)))</f>
        <v/>
      </c>
      <c r="E693" s="27">
        <f>IF(E$2="",0,IF(($C693&lt;E$3)+($C693&gt;E$5),0,IF(1+($D$2&lt;&gt;"")*($C693&lt;=$D$6)&gt;=3,'決まりの表'!$B$7,IF($C693&lt;=E$4,'決まりの表'!$B$5,'決まりの表'!$B$6))))</f>
        <v/>
      </c>
      <c r="F693" s="27">
        <f>IF(F$2="",0,IF(($C693&lt;F$3)+($C693&gt;F$5),0,IF(1+($D$2&lt;&gt;"")*($C693&lt;=$D$6)+($E$2&lt;&gt;"")*($C693&lt;=$E$6)&gt;=3,'決まりの表'!$B$7,IF($C693&lt;=F$4,'決まりの表'!$B$5,'決まりの表'!$B$6))))</f>
        <v/>
      </c>
      <c r="G693" s="27">
        <f>IF(G$2="",0,IF(($C693&lt;G$3)+($C693&gt;G$5),0,IF(1+($D$2&lt;&gt;"")*($C693&lt;=$D$6)+($E$2&lt;&gt;"")*($C693&lt;=$E$6)+($F$2&lt;&gt;"")*($C693&lt;=$F$6)&gt;=3,'決まりの表'!$B$7,IF($C693&lt;=G$4,'決まりの表'!$B$5,'決まりの表'!$B$6))))</f>
        <v/>
      </c>
      <c r="H693" s="26">
        <f>SUM(D693:G693)</f>
        <v/>
      </c>
      <c r="I693" s="27">
        <f>IF(COUNTIFS('決まりの表'!$B$12:$B$17,MONTH(A693))&gt;0,H691+H692,0)</f>
        <v/>
      </c>
    </row>
    <row r="694">
      <c r="A694" s="23">
        <f>EOMONTH(A693,0)+1</f>
        <v/>
      </c>
      <c r="B694" s="12">
        <f>YEAR(A694)</f>
        <v/>
      </c>
      <c r="C694" s="12">
        <f>YEAR(A694)*12+MONTH(A694)</f>
        <v/>
      </c>
      <c r="D694" s="27">
        <f>IF(D$2="",0,IF(($C694&lt;D$3)+($C694&gt;D$5),0,IF($C694&lt;=D$4,'決まりの表'!$B$5,'決まりの表'!$B$6)))</f>
        <v/>
      </c>
      <c r="E694" s="27">
        <f>IF(E$2="",0,IF(($C694&lt;E$3)+($C694&gt;E$5),0,IF(1+($D$2&lt;&gt;"")*($C694&lt;=$D$6)&gt;=3,'決まりの表'!$B$7,IF($C694&lt;=E$4,'決まりの表'!$B$5,'決まりの表'!$B$6))))</f>
        <v/>
      </c>
      <c r="F694" s="27">
        <f>IF(F$2="",0,IF(($C694&lt;F$3)+($C694&gt;F$5),0,IF(1+($D$2&lt;&gt;"")*($C694&lt;=$D$6)+($E$2&lt;&gt;"")*($C694&lt;=$E$6)&gt;=3,'決まりの表'!$B$7,IF($C694&lt;=F$4,'決まりの表'!$B$5,'決まりの表'!$B$6))))</f>
        <v/>
      </c>
      <c r="G694" s="27">
        <f>IF(G$2="",0,IF(($C694&lt;G$3)+($C694&gt;G$5),0,IF(1+($D$2&lt;&gt;"")*($C694&lt;=$D$6)+($E$2&lt;&gt;"")*($C694&lt;=$E$6)+($F$2&lt;&gt;"")*($C694&lt;=$F$6)&gt;=3,'決まりの表'!$B$7,IF($C694&lt;=G$4,'決まりの表'!$B$5,'決まりの表'!$B$6))))</f>
        <v/>
      </c>
      <c r="H694" s="26">
        <f>SUM(D694:G694)</f>
        <v/>
      </c>
      <c r="I694" s="27">
        <f>IF(COUNTIFS('決まりの表'!$B$12:$B$17,MONTH(A694))&gt;0,H692+H693,0)</f>
        <v/>
      </c>
    </row>
    <row r="695">
      <c r="A695" s="23">
        <f>EOMONTH(A694,0)+1</f>
        <v/>
      </c>
      <c r="B695" s="12">
        <f>YEAR(A695)</f>
        <v/>
      </c>
      <c r="C695" s="12">
        <f>YEAR(A695)*12+MONTH(A695)</f>
        <v/>
      </c>
      <c r="D695" s="27">
        <f>IF(D$2="",0,IF(($C695&lt;D$3)+($C695&gt;D$5),0,IF($C695&lt;=D$4,'決まりの表'!$B$5,'決まりの表'!$B$6)))</f>
        <v/>
      </c>
      <c r="E695" s="27">
        <f>IF(E$2="",0,IF(($C695&lt;E$3)+($C695&gt;E$5),0,IF(1+($D$2&lt;&gt;"")*($C695&lt;=$D$6)&gt;=3,'決まりの表'!$B$7,IF($C695&lt;=E$4,'決まりの表'!$B$5,'決まりの表'!$B$6))))</f>
        <v/>
      </c>
      <c r="F695" s="27">
        <f>IF(F$2="",0,IF(($C695&lt;F$3)+($C695&gt;F$5),0,IF(1+($D$2&lt;&gt;"")*($C695&lt;=$D$6)+($E$2&lt;&gt;"")*($C695&lt;=$E$6)&gt;=3,'決まりの表'!$B$7,IF($C695&lt;=F$4,'決まりの表'!$B$5,'決まりの表'!$B$6))))</f>
        <v/>
      </c>
      <c r="G695" s="27">
        <f>IF(G$2="",0,IF(($C695&lt;G$3)+($C695&gt;G$5),0,IF(1+($D$2&lt;&gt;"")*($C695&lt;=$D$6)+($E$2&lt;&gt;"")*($C695&lt;=$E$6)+($F$2&lt;&gt;"")*($C695&lt;=$F$6)&gt;=3,'決まりの表'!$B$7,IF($C695&lt;=G$4,'決まりの表'!$B$5,'決まりの表'!$B$6))))</f>
        <v/>
      </c>
      <c r="H695" s="26">
        <f>SUM(D695:G695)</f>
        <v/>
      </c>
      <c r="I695" s="27">
        <f>IF(COUNTIFS('決まりの表'!$B$12:$B$17,MONTH(A695))&gt;0,H693+H694,0)</f>
        <v/>
      </c>
    </row>
    <row r="696">
      <c r="A696" s="23">
        <f>EOMONTH(A695,0)+1</f>
        <v/>
      </c>
      <c r="B696" s="12">
        <f>YEAR(A696)</f>
        <v/>
      </c>
      <c r="C696" s="12">
        <f>YEAR(A696)*12+MONTH(A696)</f>
        <v/>
      </c>
      <c r="D696" s="27">
        <f>IF(D$2="",0,IF(($C696&lt;D$3)+($C696&gt;D$5),0,IF($C696&lt;=D$4,'決まりの表'!$B$5,'決まりの表'!$B$6)))</f>
        <v/>
      </c>
      <c r="E696" s="27">
        <f>IF(E$2="",0,IF(($C696&lt;E$3)+($C696&gt;E$5),0,IF(1+($D$2&lt;&gt;"")*($C696&lt;=$D$6)&gt;=3,'決まりの表'!$B$7,IF($C696&lt;=E$4,'決まりの表'!$B$5,'決まりの表'!$B$6))))</f>
        <v/>
      </c>
      <c r="F696" s="27">
        <f>IF(F$2="",0,IF(($C696&lt;F$3)+($C696&gt;F$5),0,IF(1+($D$2&lt;&gt;"")*($C696&lt;=$D$6)+($E$2&lt;&gt;"")*($C696&lt;=$E$6)&gt;=3,'決まりの表'!$B$7,IF($C696&lt;=F$4,'決まりの表'!$B$5,'決まりの表'!$B$6))))</f>
        <v/>
      </c>
      <c r="G696" s="27">
        <f>IF(G$2="",0,IF(($C696&lt;G$3)+($C696&gt;G$5),0,IF(1+($D$2&lt;&gt;"")*($C696&lt;=$D$6)+($E$2&lt;&gt;"")*($C696&lt;=$E$6)+($F$2&lt;&gt;"")*($C696&lt;=$F$6)&gt;=3,'決まりの表'!$B$7,IF($C696&lt;=G$4,'決まりの表'!$B$5,'決まりの表'!$B$6))))</f>
        <v/>
      </c>
      <c r="H696" s="26">
        <f>SUM(D696:G696)</f>
        <v/>
      </c>
      <c r="I696" s="27">
        <f>IF(COUNTIFS('決まりの表'!$B$12:$B$17,MONTH(A696))&gt;0,H694+H695,0)</f>
        <v/>
      </c>
    </row>
    <row r="697">
      <c r="A697" s="23">
        <f>EOMONTH(A696,0)+1</f>
        <v/>
      </c>
      <c r="B697" s="12">
        <f>YEAR(A697)</f>
        <v/>
      </c>
      <c r="C697" s="12">
        <f>YEAR(A697)*12+MONTH(A697)</f>
        <v/>
      </c>
      <c r="D697" s="27">
        <f>IF(D$2="",0,IF(($C697&lt;D$3)+($C697&gt;D$5),0,IF($C697&lt;=D$4,'決まりの表'!$B$5,'決まりの表'!$B$6)))</f>
        <v/>
      </c>
      <c r="E697" s="27">
        <f>IF(E$2="",0,IF(($C697&lt;E$3)+($C697&gt;E$5),0,IF(1+($D$2&lt;&gt;"")*($C697&lt;=$D$6)&gt;=3,'決まりの表'!$B$7,IF($C697&lt;=E$4,'決まりの表'!$B$5,'決まりの表'!$B$6))))</f>
        <v/>
      </c>
      <c r="F697" s="27">
        <f>IF(F$2="",0,IF(($C697&lt;F$3)+($C697&gt;F$5),0,IF(1+($D$2&lt;&gt;"")*($C697&lt;=$D$6)+($E$2&lt;&gt;"")*($C697&lt;=$E$6)&gt;=3,'決まりの表'!$B$7,IF($C697&lt;=F$4,'決まりの表'!$B$5,'決まりの表'!$B$6))))</f>
        <v/>
      </c>
      <c r="G697" s="27">
        <f>IF(G$2="",0,IF(($C697&lt;G$3)+($C697&gt;G$5),0,IF(1+($D$2&lt;&gt;"")*($C697&lt;=$D$6)+($E$2&lt;&gt;"")*($C697&lt;=$E$6)+($F$2&lt;&gt;"")*($C697&lt;=$F$6)&gt;=3,'決まりの表'!$B$7,IF($C697&lt;=G$4,'決まりの表'!$B$5,'決まりの表'!$B$6))))</f>
        <v/>
      </c>
      <c r="H697" s="26">
        <f>SUM(D697:G697)</f>
        <v/>
      </c>
      <c r="I697" s="27">
        <f>IF(COUNTIFS('決まりの表'!$B$12:$B$17,MONTH(A697))&gt;0,H695+H696,0)</f>
        <v/>
      </c>
    </row>
    <row r="698">
      <c r="A698" s="23">
        <f>EOMONTH(A697,0)+1</f>
        <v/>
      </c>
      <c r="B698" s="12">
        <f>YEAR(A698)</f>
        <v/>
      </c>
      <c r="C698" s="12">
        <f>YEAR(A698)*12+MONTH(A698)</f>
        <v/>
      </c>
      <c r="D698" s="27">
        <f>IF(D$2="",0,IF(($C698&lt;D$3)+($C698&gt;D$5),0,IF($C698&lt;=D$4,'決まりの表'!$B$5,'決まりの表'!$B$6)))</f>
        <v/>
      </c>
      <c r="E698" s="27">
        <f>IF(E$2="",0,IF(($C698&lt;E$3)+($C698&gt;E$5),0,IF(1+($D$2&lt;&gt;"")*($C698&lt;=$D$6)&gt;=3,'決まりの表'!$B$7,IF($C698&lt;=E$4,'決まりの表'!$B$5,'決まりの表'!$B$6))))</f>
        <v/>
      </c>
      <c r="F698" s="27">
        <f>IF(F$2="",0,IF(($C698&lt;F$3)+($C698&gt;F$5),0,IF(1+($D$2&lt;&gt;"")*($C698&lt;=$D$6)+($E$2&lt;&gt;"")*($C698&lt;=$E$6)&gt;=3,'決まりの表'!$B$7,IF($C698&lt;=F$4,'決まりの表'!$B$5,'決まりの表'!$B$6))))</f>
        <v/>
      </c>
      <c r="G698" s="27">
        <f>IF(G$2="",0,IF(($C698&lt;G$3)+($C698&gt;G$5),0,IF(1+($D$2&lt;&gt;"")*($C698&lt;=$D$6)+($E$2&lt;&gt;"")*($C698&lt;=$E$6)+($F$2&lt;&gt;"")*($C698&lt;=$F$6)&gt;=3,'決まりの表'!$B$7,IF($C698&lt;=G$4,'決まりの表'!$B$5,'決まりの表'!$B$6))))</f>
        <v/>
      </c>
      <c r="H698" s="26">
        <f>SUM(D698:G698)</f>
        <v/>
      </c>
      <c r="I698" s="27">
        <f>IF(COUNTIFS('決まりの表'!$B$12:$B$17,MONTH(A698))&gt;0,H696+H697,0)</f>
        <v/>
      </c>
    </row>
    <row r="699">
      <c r="A699" s="23">
        <f>EOMONTH(A698,0)+1</f>
        <v/>
      </c>
      <c r="B699" s="12">
        <f>YEAR(A699)</f>
        <v/>
      </c>
      <c r="C699" s="12">
        <f>YEAR(A699)*12+MONTH(A699)</f>
        <v/>
      </c>
      <c r="D699" s="27">
        <f>IF(D$2="",0,IF(($C699&lt;D$3)+($C699&gt;D$5),0,IF($C699&lt;=D$4,'決まりの表'!$B$5,'決まりの表'!$B$6)))</f>
        <v/>
      </c>
      <c r="E699" s="27">
        <f>IF(E$2="",0,IF(($C699&lt;E$3)+($C699&gt;E$5),0,IF(1+($D$2&lt;&gt;"")*($C699&lt;=$D$6)&gt;=3,'決まりの表'!$B$7,IF($C699&lt;=E$4,'決まりの表'!$B$5,'決まりの表'!$B$6))))</f>
        <v/>
      </c>
      <c r="F699" s="27">
        <f>IF(F$2="",0,IF(($C699&lt;F$3)+($C699&gt;F$5),0,IF(1+($D$2&lt;&gt;"")*($C699&lt;=$D$6)+($E$2&lt;&gt;"")*($C699&lt;=$E$6)&gt;=3,'決まりの表'!$B$7,IF($C699&lt;=F$4,'決まりの表'!$B$5,'決まりの表'!$B$6))))</f>
        <v/>
      </c>
      <c r="G699" s="27">
        <f>IF(G$2="",0,IF(($C699&lt;G$3)+($C699&gt;G$5),0,IF(1+($D$2&lt;&gt;"")*($C699&lt;=$D$6)+($E$2&lt;&gt;"")*($C699&lt;=$E$6)+($F$2&lt;&gt;"")*($C699&lt;=$F$6)&gt;=3,'決まりの表'!$B$7,IF($C699&lt;=G$4,'決まりの表'!$B$5,'決まりの表'!$B$6))))</f>
        <v/>
      </c>
      <c r="H699" s="26">
        <f>SUM(D699:G699)</f>
        <v/>
      </c>
      <c r="I699" s="27">
        <f>IF(COUNTIFS('決まりの表'!$B$12:$B$17,MONTH(A699))&gt;0,H697+H698,0)</f>
        <v/>
      </c>
    </row>
    <row r="700">
      <c r="A700" s="23">
        <f>EOMONTH(A699,0)+1</f>
        <v/>
      </c>
      <c r="B700" s="12">
        <f>YEAR(A700)</f>
        <v/>
      </c>
      <c r="C700" s="12">
        <f>YEAR(A700)*12+MONTH(A700)</f>
        <v/>
      </c>
      <c r="D700" s="27">
        <f>IF(D$2="",0,IF(($C700&lt;D$3)+($C700&gt;D$5),0,IF($C700&lt;=D$4,'決まりの表'!$B$5,'決まりの表'!$B$6)))</f>
        <v/>
      </c>
      <c r="E700" s="27">
        <f>IF(E$2="",0,IF(($C700&lt;E$3)+($C700&gt;E$5),0,IF(1+($D$2&lt;&gt;"")*($C700&lt;=$D$6)&gt;=3,'決まりの表'!$B$7,IF($C700&lt;=E$4,'決まりの表'!$B$5,'決まりの表'!$B$6))))</f>
        <v/>
      </c>
      <c r="F700" s="27">
        <f>IF(F$2="",0,IF(($C700&lt;F$3)+($C700&gt;F$5),0,IF(1+($D$2&lt;&gt;"")*($C700&lt;=$D$6)+($E$2&lt;&gt;"")*($C700&lt;=$E$6)&gt;=3,'決まりの表'!$B$7,IF($C700&lt;=F$4,'決まりの表'!$B$5,'決まりの表'!$B$6))))</f>
        <v/>
      </c>
      <c r="G700" s="27">
        <f>IF(G$2="",0,IF(($C700&lt;G$3)+($C700&gt;G$5),0,IF(1+($D$2&lt;&gt;"")*($C700&lt;=$D$6)+($E$2&lt;&gt;"")*($C700&lt;=$E$6)+($F$2&lt;&gt;"")*($C700&lt;=$F$6)&gt;=3,'決まりの表'!$B$7,IF($C700&lt;=G$4,'決まりの表'!$B$5,'決まりの表'!$B$6))))</f>
        <v/>
      </c>
      <c r="H700" s="26">
        <f>SUM(D700:G700)</f>
        <v/>
      </c>
      <c r="I700" s="27">
        <f>IF(COUNTIFS('決まりの表'!$B$12:$B$17,MONTH(A700))&gt;0,H698+H699,0)</f>
        <v/>
      </c>
    </row>
    <row r="701">
      <c r="A701" s="23">
        <f>EOMONTH(A700,0)+1</f>
        <v/>
      </c>
      <c r="B701" s="12">
        <f>YEAR(A701)</f>
        <v/>
      </c>
      <c r="C701" s="12">
        <f>YEAR(A701)*12+MONTH(A701)</f>
        <v/>
      </c>
      <c r="D701" s="27">
        <f>IF(D$2="",0,IF(($C701&lt;D$3)+($C701&gt;D$5),0,IF($C701&lt;=D$4,'決まりの表'!$B$5,'決まりの表'!$B$6)))</f>
        <v/>
      </c>
      <c r="E701" s="27">
        <f>IF(E$2="",0,IF(($C701&lt;E$3)+($C701&gt;E$5),0,IF(1+($D$2&lt;&gt;"")*($C701&lt;=$D$6)&gt;=3,'決まりの表'!$B$7,IF($C701&lt;=E$4,'決まりの表'!$B$5,'決まりの表'!$B$6))))</f>
        <v/>
      </c>
      <c r="F701" s="27">
        <f>IF(F$2="",0,IF(($C701&lt;F$3)+($C701&gt;F$5),0,IF(1+($D$2&lt;&gt;"")*($C701&lt;=$D$6)+($E$2&lt;&gt;"")*($C701&lt;=$E$6)&gt;=3,'決まりの表'!$B$7,IF($C701&lt;=F$4,'決まりの表'!$B$5,'決まりの表'!$B$6))))</f>
        <v/>
      </c>
      <c r="G701" s="27">
        <f>IF(G$2="",0,IF(($C701&lt;G$3)+($C701&gt;G$5),0,IF(1+($D$2&lt;&gt;"")*($C701&lt;=$D$6)+($E$2&lt;&gt;"")*($C701&lt;=$E$6)+($F$2&lt;&gt;"")*($C701&lt;=$F$6)&gt;=3,'決まりの表'!$B$7,IF($C701&lt;=G$4,'決まりの表'!$B$5,'決まりの表'!$B$6))))</f>
        <v/>
      </c>
      <c r="H701" s="26">
        <f>SUM(D701:G701)</f>
        <v/>
      </c>
      <c r="I701" s="27">
        <f>IF(COUNTIFS('決まりの表'!$B$12:$B$17,MONTH(A701))&gt;0,H699+H700,0)</f>
        <v/>
      </c>
    </row>
    <row r="702">
      <c r="A702" s="23">
        <f>EOMONTH(A701,0)+1</f>
        <v/>
      </c>
      <c r="B702" s="12">
        <f>YEAR(A702)</f>
        <v/>
      </c>
      <c r="C702" s="12">
        <f>YEAR(A702)*12+MONTH(A702)</f>
        <v/>
      </c>
      <c r="D702" s="27">
        <f>IF(D$2="",0,IF(($C702&lt;D$3)+($C702&gt;D$5),0,IF($C702&lt;=D$4,'決まりの表'!$B$5,'決まりの表'!$B$6)))</f>
        <v/>
      </c>
      <c r="E702" s="27">
        <f>IF(E$2="",0,IF(($C702&lt;E$3)+($C702&gt;E$5),0,IF(1+($D$2&lt;&gt;"")*($C702&lt;=$D$6)&gt;=3,'決まりの表'!$B$7,IF($C702&lt;=E$4,'決まりの表'!$B$5,'決まりの表'!$B$6))))</f>
        <v/>
      </c>
      <c r="F702" s="27">
        <f>IF(F$2="",0,IF(($C702&lt;F$3)+($C702&gt;F$5),0,IF(1+($D$2&lt;&gt;"")*($C702&lt;=$D$6)+($E$2&lt;&gt;"")*($C702&lt;=$E$6)&gt;=3,'決まりの表'!$B$7,IF($C702&lt;=F$4,'決まりの表'!$B$5,'決まりの表'!$B$6))))</f>
        <v/>
      </c>
      <c r="G702" s="27">
        <f>IF(G$2="",0,IF(($C702&lt;G$3)+($C702&gt;G$5),0,IF(1+($D$2&lt;&gt;"")*($C702&lt;=$D$6)+($E$2&lt;&gt;"")*($C702&lt;=$E$6)+($F$2&lt;&gt;"")*($C702&lt;=$F$6)&gt;=3,'決まりの表'!$B$7,IF($C702&lt;=G$4,'決まりの表'!$B$5,'決まりの表'!$B$6))))</f>
        <v/>
      </c>
      <c r="H702" s="26">
        <f>SUM(D702:G702)</f>
        <v/>
      </c>
      <c r="I702" s="27">
        <f>IF(COUNTIFS('決まりの表'!$B$12:$B$17,MONTH(A702))&gt;0,H700+H701,0)</f>
        <v/>
      </c>
    </row>
    <row r="703">
      <c r="A703" s="23">
        <f>EOMONTH(A702,0)+1</f>
        <v/>
      </c>
      <c r="B703" s="12">
        <f>YEAR(A703)</f>
        <v/>
      </c>
      <c r="C703" s="12">
        <f>YEAR(A703)*12+MONTH(A703)</f>
        <v/>
      </c>
      <c r="D703" s="27">
        <f>IF(D$2="",0,IF(($C703&lt;D$3)+($C703&gt;D$5),0,IF($C703&lt;=D$4,'決まりの表'!$B$5,'決まりの表'!$B$6)))</f>
        <v/>
      </c>
      <c r="E703" s="27">
        <f>IF(E$2="",0,IF(($C703&lt;E$3)+($C703&gt;E$5),0,IF(1+($D$2&lt;&gt;"")*($C703&lt;=$D$6)&gt;=3,'決まりの表'!$B$7,IF($C703&lt;=E$4,'決まりの表'!$B$5,'決まりの表'!$B$6))))</f>
        <v/>
      </c>
      <c r="F703" s="27">
        <f>IF(F$2="",0,IF(($C703&lt;F$3)+($C703&gt;F$5),0,IF(1+($D$2&lt;&gt;"")*($C703&lt;=$D$6)+($E$2&lt;&gt;"")*($C703&lt;=$E$6)&gt;=3,'決まりの表'!$B$7,IF($C703&lt;=F$4,'決まりの表'!$B$5,'決まりの表'!$B$6))))</f>
        <v/>
      </c>
      <c r="G703" s="27">
        <f>IF(G$2="",0,IF(($C703&lt;G$3)+($C703&gt;G$5),0,IF(1+($D$2&lt;&gt;"")*($C703&lt;=$D$6)+($E$2&lt;&gt;"")*($C703&lt;=$E$6)+($F$2&lt;&gt;"")*($C703&lt;=$F$6)&gt;=3,'決まりの表'!$B$7,IF($C703&lt;=G$4,'決まりの表'!$B$5,'決まりの表'!$B$6))))</f>
        <v/>
      </c>
      <c r="H703" s="26">
        <f>SUM(D703:G703)</f>
        <v/>
      </c>
      <c r="I703" s="27">
        <f>IF(COUNTIFS('決まりの表'!$B$12:$B$17,MONTH(A703))&gt;0,H701+H702,0)</f>
        <v/>
      </c>
    </row>
    <row r="704">
      <c r="A704" s="23">
        <f>EOMONTH(A703,0)+1</f>
        <v/>
      </c>
      <c r="B704" s="12">
        <f>YEAR(A704)</f>
        <v/>
      </c>
      <c r="C704" s="12">
        <f>YEAR(A704)*12+MONTH(A704)</f>
        <v/>
      </c>
      <c r="D704" s="27">
        <f>IF(D$2="",0,IF(($C704&lt;D$3)+($C704&gt;D$5),0,IF($C704&lt;=D$4,'決まりの表'!$B$5,'決まりの表'!$B$6)))</f>
        <v/>
      </c>
      <c r="E704" s="27">
        <f>IF(E$2="",0,IF(($C704&lt;E$3)+($C704&gt;E$5),0,IF(1+($D$2&lt;&gt;"")*($C704&lt;=$D$6)&gt;=3,'決まりの表'!$B$7,IF($C704&lt;=E$4,'決まりの表'!$B$5,'決まりの表'!$B$6))))</f>
        <v/>
      </c>
      <c r="F704" s="27">
        <f>IF(F$2="",0,IF(($C704&lt;F$3)+($C704&gt;F$5),0,IF(1+($D$2&lt;&gt;"")*($C704&lt;=$D$6)+($E$2&lt;&gt;"")*($C704&lt;=$E$6)&gt;=3,'決まりの表'!$B$7,IF($C704&lt;=F$4,'決まりの表'!$B$5,'決まりの表'!$B$6))))</f>
        <v/>
      </c>
      <c r="G704" s="27">
        <f>IF(G$2="",0,IF(($C704&lt;G$3)+($C704&gt;G$5),0,IF(1+($D$2&lt;&gt;"")*($C704&lt;=$D$6)+($E$2&lt;&gt;"")*($C704&lt;=$E$6)+($F$2&lt;&gt;"")*($C704&lt;=$F$6)&gt;=3,'決まりの表'!$B$7,IF($C704&lt;=G$4,'決まりの表'!$B$5,'決まりの表'!$B$6))))</f>
        <v/>
      </c>
      <c r="H704" s="26">
        <f>SUM(D704:G704)</f>
        <v/>
      </c>
      <c r="I704" s="27">
        <f>IF(COUNTIFS('決まりの表'!$B$12:$B$17,MONTH(A704))&gt;0,H702+H703,0)</f>
        <v/>
      </c>
    </row>
    <row r="705">
      <c r="A705" s="23">
        <f>EOMONTH(A704,0)+1</f>
        <v/>
      </c>
      <c r="B705" s="12">
        <f>YEAR(A705)</f>
        <v/>
      </c>
      <c r="C705" s="12">
        <f>YEAR(A705)*12+MONTH(A705)</f>
        <v/>
      </c>
      <c r="D705" s="27">
        <f>IF(D$2="",0,IF(($C705&lt;D$3)+($C705&gt;D$5),0,IF($C705&lt;=D$4,'決まりの表'!$B$5,'決まりの表'!$B$6)))</f>
        <v/>
      </c>
      <c r="E705" s="27">
        <f>IF(E$2="",0,IF(($C705&lt;E$3)+($C705&gt;E$5),0,IF(1+($D$2&lt;&gt;"")*($C705&lt;=$D$6)&gt;=3,'決まりの表'!$B$7,IF($C705&lt;=E$4,'決まりの表'!$B$5,'決まりの表'!$B$6))))</f>
        <v/>
      </c>
      <c r="F705" s="27">
        <f>IF(F$2="",0,IF(($C705&lt;F$3)+($C705&gt;F$5),0,IF(1+($D$2&lt;&gt;"")*($C705&lt;=$D$6)+($E$2&lt;&gt;"")*($C705&lt;=$E$6)&gt;=3,'決まりの表'!$B$7,IF($C705&lt;=F$4,'決まりの表'!$B$5,'決まりの表'!$B$6))))</f>
        <v/>
      </c>
      <c r="G705" s="27">
        <f>IF(G$2="",0,IF(($C705&lt;G$3)+($C705&gt;G$5),0,IF(1+($D$2&lt;&gt;"")*($C705&lt;=$D$6)+($E$2&lt;&gt;"")*($C705&lt;=$E$6)+($F$2&lt;&gt;"")*($C705&lt;=$F$6)&gt;=3,'決まりの表'!$B$7,IF($C705&lt;=G$4,'決まりの表'!$B$5,'決まりの表'!$B$6))))</f>
        <v/>
      </c>
      <c r="H705" s="26">
        <f>SUM(D705:G705)</f>
        <v/>
      </c>
      <c r="I705" s="27">
        <f>IF(COUNTIFS('決まりの表'!$B$12:$B$17,MONTH(A705))&gt;0,H703+H704,0)</f>
        <v/>
      </c>
    </row>
    <row r="706">
      <c r="A706" s="23">
        <f>EOMONTH(A705,0)+1</f>
        <v/>
      </c>
      <c r="B706" s="12">
        <f>YEAR(A706)</f>
        <v/>
      </c>
      <c r="C706" s="12">
        <f>YEAR(A706)*12+MONTH(A706)</f>
        <v/>
      </c>
      <c r="D706" s="27">
        <f>IF(D$2="",0,IF(($C706&lt;D$3)+($C706&gt;D$5),0,IF($C706&lt;=D$4,'決まりの表'!$B$5,'決まりの表'!$B$6)))</f>
        <v/>
      </c>
      <c r="E706" s="27">
        <f>IF(E$2="",0,IF(($C706&lt;E$3)+($C706&gt;E$5),0,IF(1+($D$2&lt;&gt;"")*($C706&lt;=$D$6)&gt;=3,'決まりの表'!$B$7,IF($C706&lt;=E$4,'決まりの表'!$B$5,'決まりの表'!$B$6))))</f>
        <v/>
      </c>
      <c r="F706" s="27">
        <f>IF(F$2="",0,IF(($C706&lt;F$3)+($C706&gt;F$5),0,IF(1+($D$2&lt;&gt;"")*($C706&lt;=$D$6)+($E$2&lt;&gt;"")*($C706&lt;=$E$6)&gt;=3,'決まりの表'!$B$7,IF($C706&lt;=F$4,'決まりの表'!$B$5,'決まりの表'!$B$6))))</f>
        <v/>
      </c>
      <c r="G706" s="27">
        <f>IF(G$2="",0,IF(($C706&lt;G$3)+($C706&gt;G$5),0,IF(1+($D$2&lt;&gt;"")*($C706&lt;=$D$6)+($E$2&lt;&gt;"")*($C706&lt;=$E$6)+($F$2&lt;&gt;"")*($C706&lt;=$F$6)&gt;=3,'決まりの表'!$B$7,IF($C706&lt;=G$4,'決まりの表'!$B$5,'決まりの表'!$B$6))))</f>
        <v/>
      </c>
      <c r="H706" s="26">
        <f>SUM(D706:G706)</f>
        <v/>
      </c>
      <c r="I706" s="27">
        <f>IF(COUNTIFS('決まりの表'!$B$12:$B$17,MONTH(A706))&gt;0,H704+H705,0)</f>
        <v/>
      </c>
    </row>
    <row r="707">
      <c r="A707" s="23">
        <f>EOMONTH(A706,0)+1</f>
        <v/>
      </c>
      <c r="B707" s="12">
        <f>YEAR(A707)</f>
        <v/>
      </c>
      <c r="C707" s="12">
        <f>YEAR(A707)*12+MONTH(A707)</f>
        <v/>
      </c>
      <c r="D707" s="27">
        <f>IF(D$2="",0,IF(($C707&lt;D$3)+($C707&gt;D$5),0,IF($C707&lt;=D$4,'決まりの表'!$B$5,'決まりの表'!$B$6)))</f>
        <v/>
      </c>
      <c r="E707" s="27">
        <f>IF(E$2="",0,IF(($C707&lt;E$3)+($C707&gt;E$5),0,IF(1+($D$2&lt;&gt;"")*($C707&lt;=$D$6)&gt;=3,'決まりの表'!$B$7,IF($C707&lt;=E$4,'決まりの表'!$B$5,'決まりの表'!$B$6))))</f>
        <v/>
      </c>
      <c r="F707" s="27">
        <f>IF(F$2="",0,IF(($C707&lt;F$3)+($C707&gt;F$5),0,IF(1+($D$2&lt;&gt;"")*($C707&lt;=$D$6)+($E$2&lt;&gt;"")*($C707&lt;=$E$6)&gt;=3,'決まりの表'!$B$7,IF($C707&lt;=F$4,'決まりの表'!$B$5,'決まりの表'!$B$6))))</f>
        <v/>
      </c>
      <c r="G707" s="27">
        <f>IF(G$2="",0,IF(($C707&lt;G$3)+($C707&gt;G$5),0,IF(1+($D$2&lt;&gt;"")*($C707&lt;=$D$6)+($E$2&lt;&gt;"")*($C707&lt;=$E$6)+($F$2&lt;&gt;"")*($C707&lt;=$F$6)&gt;=3,'決まりの表'!$B$7,IF($C707&lt;=G$4,'決まりの表'!$B$5,'決まりの表'!$B$6))))</f>
        <v/>
      </c>
      <c r="H707" s="26">
        <f>SUM(D707:G707)</f>
        <v/>
      </c>
      <c r="I707" s="27">
        <f>IF(COUNTIFS('決まりの表'!$B$12:$B$17,MONTH(A707))&gt;0,H705+H706,0)</f>
        <v/>
      </c>
    </row>
    <row r="708">
      <c r="A708" s="23">
        <f>EOMONTH(A707,0)+1</f>
        <v/>
      </c>
      <c r="B708" s="12">
        <f>YEAR(A708)</f>
        <v/>
      </c>
      <c r="C708" s="12">
        <f>YEAR(A708)*12+MONTH(A708)</f>
        <v/>
      </c>
      <c r="D708" s="27">
        <f>IF(D$2="",0,IF(($C708&lt;D$3)+($C708&gt;D$5),0,IF($C708&lt;=D$4,'決まりの表'!$B$5,'決まりの表'!$B$6)))</f>
        <v/>
      </c>
      <c r="E708" s="27">
        <f>IF(E$2="",0,IF(($C708&lt;E$3)+($C708&gt;E$5),0,IF(1+($D$2&lt;&gt;"")*($C708&lt;=$D$6)&gt;=3,'決まりの表'!$B$7,IF($C708&lt;=E$4,'決まりの表'!$B$5,'決まりの表'!$B$6))))</f>
        <v/>
      </c>
      <c r="F708" s="27">
        <f>IF(F$2="",0,IF(($C708&lt;F$3)+($C708&gt;F$5),0,IF(1+($D$2&lt;&gt;"")*($C708&lt;=$D$6)+($E$2&lt;&gt;"")*($C708&lt;=$E$6)&gt;=3,'決まりの表'!$B$7,IF($C708&lt;=F$4,'決まりの表'!$B$5,'決まりの表'!$B$6))))</f>
        <v/>
      </c>
      <c r="G708" s="27">
        <f>IF(G$2="",0,IF(($C708&lt;G$3)+($C708&gt;G$5),0,IF(1+($D$2&lt;&gt;"")*($C708&lt;=$D$6)+($E$2&lt;&gt;"")*($C708&lt;=$E$6)+($F$2&lt;&gt;"")*($C708&lt;=$F$6)&gt;=3,'決まりの表'!$B$7,IF($C708&lt;=G$4,'決まりの表'!$B$5,'決まりの表'!$B$6))))</f>
        <v/>
      </c>
      <c r="H708" s="26">
        <f>SUM(D708:G708)</f>
        <v/>
      </c>
      <c r="I708" s="27">
        <f>IF(COUNTIFS('決まりの表'!$B$12:$B$17,MONTH(A708))&gt;0,H706+H707,0)</f>
        <v/>
      </c>
    </row>
    <row r="709">
      <c r="A709" s="23">
        <f>EOMONTH(A708,0)+1</f>
        <v/>
      </c>
      <c r="B709" s="12">
        <f>YEAR(A709)</f>
        <v/>
      </c>
      <c r="C709" s="12">
        <f>YEAR(A709)*12+MONTH(A709)</f>
        <v/>
      </c>
      <c r="D709" s="27">
        <f>IF(D$2="",0,IF(($C709&lt;D$3)+($C709&gt;D$5),0,IF($C709&lt;=D$4,'決まりの表'!$B$5,'決まりの表'!$B$6)))</f>
        <v/>
      </c>
      <c r="E709" s="27">
        <f>IF(E$2="",0,IF(($C709&lt;E$3)+($C709&gt;E$5),0,IF(1+($D$2&lt;&gt;"")*($C709&lt;=$D$6)&gt;=3,'決まりの表'!$B$7,IF($C709&lt;=E$4,'決まりの表'!$B$5,'決まりの表'!$B$6))))</f>
        <v/>
      </c>
      <c r="F709" s="27">
        <f>IF(F$2="",0,IF(($C709&lt;F$3)+($C709&gt;F$5),0,IF(1+($D$2&lt;&gt;"")*($C709&lt;=$D$6)+($E$2&lt;&gt;"")*($C709&lt;=$E$6)&gt;=3,'決まりの表'!$B$7,IF($C709&lt;=F$4,'決まりの表'!$B$5,'決まりの表'!$B$6))))</f>
        <v/>
      </c>
      <c r="G709" s="27">
        <f>IF(G$2="",0,IF(($C709&lt;G$3)+($C709&gt;G$5),0,IF(1+($D$2&lt;&gt;"")*($C709&lt;=$D$6)+($E$2&lt;&gt;"")*($C709&lt;=$E$6)+($F$2&lt;&gt;"")*($C709&lt;=$F$6)&gt;=3,'決まりの表'!$B$7,IF($C709&lt;=G$4,'決まりの表'!$B$5,'決まりの表'!$B$6))))</f>
        <v/>
      </c>
      <c r="H709" s="26">
        <f>SUM(D709:G709)</f>
        <v/>
      </c>
      <c r="I709" s="27">
        <f>IF(COUNTIFS('決まりの表'!$B$12:$B$17,MONTH(A709))&gt;0,H707+H708,0)</f>
        <v/>
      </c>
    </row>
    <row r="710">
      <c r="A710" s="23">
        <f>EOMONTH(A709,0)+1</f>
        <v/>
      </c>
      <c r="B710" s="12">
        <f>YEAR(A710)</f>
        <v/>
      </c>
      <c r="C710" s="12">
        <f>YEAR(A710)*12+MONTH(A710)</f>
        <v/>
      </c>
      <c r="D710" s="27">
        <f>IF(D$2="",0,IF(($C710&lt;D$3)+($C710&gt;D$5),0,IF($C710&lt;=D$4,'決まりの表'!$B$5,'決まりの表'!$B$6)))</f>
        <v/>
      </c>
      <c r="E710" s="27">
        <f>IF(E$2="",0,IF(($C710&lt;E$3)+($C710&gt;E$5),0,IF(1+($D$2&lt;&gt;"")*($C710&lt;=$D$6)&gt;=3,'決まりの表'!$B$7,IF($C710&lt;=E$4,'決まりの表'!$B$5,'決まりの表'!$B$6))))</f>
        <v/>
      </c>
      <c r="F710" s="27">
        <f>IF(F$2="",0,IF(($C710&lt;F$3)+($C710&gt;F$5),0,IF(1+($D$2&lt;&gt;"")*($C710&lt;=$D$6)+($E$2&lt;&gt;"")*($C710&lt;=$E$6)&gt;=3,'決まりの表'!$B$7,IF($C710&lt;=F$4,'決まりの表'!$B$5,'決まりの表'!$B$6))))</f>
        <v/>
      </c>
      <c r="G710" s="27">
        <f>IF(G$2="",0,IF(($C710&lt;G$3)+($C710&gt;G$5),0,IF(1+($D$2&lt;&gt;"")*($C710&lt;=$D$6)+($E$2&lt;&gt;"")*($C710&lt;=$E$6)+($F$2&lt;&gt;"")*($C710&lt;=$F$6)&gt;=3,'決まりの表'!$B$7,IF($C710&lt;=G$4,'決まりの表'!$B$5,'決まりの表'!$B$6))))</f>
        <v/>
      </c>
      <c r="H710" s="26">
        <f>SUM(D710:G710)</f>
        <v/>
      </c>
      <c r="I710" s="27">
        <f>IF(COUNTIFS('決まりの表'!$B$12:$B$17,MONTH(A710))&gt;0,H708+H709,0)</f>
        <v/>
      </c>
    </row>
    <row r="711">
      <c r="A711" s="23">
        <f>EOMONTH(A710,0)+1</f>
        <v/>
      </c>
      <c r="B711" s="12">
        <f>YEAR(A711)</f>
        <v/>
      </c>
      <c r="C711" s="12">
        <f>YEAR(A711)*12+MONTH(A711)</f>
        <v/>
      </c>
      <c r="D711" s="27">
        <f>IF(D$2="",0,IF(($C711&lt;D$3)+($C711&gt;D$5),0,IF($C711&lt;=D$4,'決まりの表'!$B$5,'決まりの表'!$B$6)))</f>
        <v/>
      </c>
      <c r="E711" s="27">
        <f>IF(E$2="",0,IF(($C711&lt;E$3)+($C711&gt;E$5),0,IF(1+($D$2&lt;&gt;"")*($C711&lt;=$D$6)&gt;=3,'決まりの表'!$B$7,IF($C711&lt;=E$4,'決まりの表'!$B$5,'決まりの表'!$B$6))))</f>
        <v/>
      </c>
      <c r="F711" s="27">
        <f>IF(F$2="",0,IF(($C711&lt;F$3)+($C711&gt;F$5),0,IF(1+($D$2&lt;&gt;"")*($C711&lt;=$D$6)+($E$2&lt;&gt;"")*($C711&lt;=$E$6)&gt;=3,'決まりの表'!$B$7,IF($C711&lt;=F$4,'決まりの表'!$B$5,'決まりの表'!$B$6))))</f>
        <v/>
      </c>
      <c r="G711" s="27">
        <f>IF(G$2="",0,IF(($C711&lt;G$3)+($C711&gt;G$5),0,IF(1+($D$2&lt;&gt;"")*($C711&lt;=$D$6)+($E$2&lt;&gt;"")*($C711&lt;=$E$6)+($F$2&lt;&gt;"")*($C711&lt;=$F$6)&gt;=3,'決まりの表'!$B$7,IF($C711&lt;=G$4,'決まりの表'!$B$5,'決まりの表'!$B$6))))</f>
        <v/>
      </c>
      <c r="H711" s="26">
        <f>SUM(D711:G711)</f>
        <v/>
      </c>
      <c r="I711" s="27">
        <f>IF(COUNTIFS('決まりの表'!$B$12:$B$17,MONTH(A711))&gt;0,H709+H710,0)</f>
        <v/>
      </c>
    </row>
    <row r="712">
      <c r="A712" s="23">
        <f>EOMONTH(A711,0)+1</f>
        <v/>
      </c>
      <c r="B712" s="12">
        <f>YEAR(A712)</f>
        <v/>
      </c>
      <c r="C712" s="12">
        <f>YEAR(A712)*12+MONTH(A712)</f>
        <v/>
      </c>
      <c r="D712" s="27">
        <f>IF(D$2="",0,IF(($C712&lt;D$3)+($C712&gt;D$5),0,IF($C712&lt;=D$4,'決まりの表'!$B$5,'決まりの表'!$B$6)))</f>
        <v/>
      </c>
      <c r="E712" s="27">
        <f>IF(E$2="",0,IF(($C712&lt;E$3)+($C712&gt;E$5),0,IF(1+($D$2&lt;&gt;"")*($C712&lt;=$D$6)&gt;=3,'決まりの表'!$B$7,IF($C712&lt;=E$4,'決まりの表'!$B$5,'決まりの表'!$B$6))))</f>
        <v/>
      </c>
      <c r="F712" s="27">
        <f>IF(F$2="",0,IF(($C712&lt;F$3)+($C712&gt;F$5),0,IF(1+($D$2&lt;&gt;"")*($C712&lt;=$D$6)+($E$2&lt;&gt;"")*($C712&lt;=$E$6)&gt;=3,'決まりの表'!$B$7,IF($C712&lt;=F$4,'決まりの表'!$B$5,'決まりの表'!$B$6))))</f>
        <v/>
      </c>
      <c r="G712" s="27">
        <f>IF(G$2="",0,IF(($C712&lt;G$3)+($C712&gt;G$5),0,IF(1+($D$2&lt;&gt;"")*($C712&lt;=$D$6)+($E$2&lt;&gt;"")*($C712&lt;=$E$6)+($F$2&lt;&gt;"")*($C712&lt;=$F$6)&gt;=3,'決まりの表'!$B$7,IF($C712&lt;=G$4,'決まりの表'!$B$5,'決まりの表'!$B$6))))</f>
        <v/>
      </c>
      <c r="H712" s="26">
        <f>SUM(D712:G712)</f>
        <v/>
      </c>
      <c r="I712" s="27">
        <f>IF(COUNTIFS('決まりの表'!$B$12:$B$17,MONTH(A712))&gt;0,H710+H711,0)</f>
        <v/>
      </c>
    </row>
    <row r="713">
      <c r="A713" s="23">
        <f>EOMONTH(A712,0)+1</f>
        <v/>
      </c>
      <c r="B713" s="12">
        <f>YEAR(A713)</f>
        <v/>
      </c>
      <c r="C713" s="12">
        <f>YEAR(A713)*12+MONTH(A713)</f>
        <v/>
      </c>
      <c r="D713" s="27">
        <f>IF(D$2="",0,IF(($C713&lt;D$3)+($C713&gt;D$5),0,IF($C713&lt;=D$4,'決まりの表'!$B$5,'決まりの表'!$B$6)))</f>
        <v/>
      </c>
      <c r="E713" s="27">
        <f>IF(E$2="",0,IF(($C713&lt;E$3)+($C713&gt;E$5),0,IF(1+($D$2&lt;&gt;"")*($C713&lt;=$D$6)&gt;=3,'決まりの表'!$B$7,IF($C713&lt;=E$4,'決まりの表'!$B$5,'決まりの表'!$B$6))))</f>
        <v/>
      </c>
      <c r="F713" s="27">
        <f>IF(F$2="",0,IF(($C713&lt;F$3)+($C713&gt;F$5),0,IF(1+($D$2&lt;&gt;"")*($C713&lt;=$D$6)+($E$2&lt;&gt;"")*($C713&lt;=$E$6)&gt;=3,'決まりの表'!$B$7,IF($C713&lt;=F$4,'決まりの表'!$B$5,'決まりの表'!$B$6))))</f>
        <v/>
      </c>
      <c r="G713" s="27">
        <f>IF(G$2="",0,IF(($C713&lt;G$3)+($C713&gt;G$5),0,IF(1+($D$2&lt;&gt;"")*($C713&lt;=$D$6)+($E$2&lt;&gt;"")*($C713&lt;=$E$6)+($F$2&lt;&gt;"")*($C713&lt;=$F$6)&gt;=3,'決まりの表'!$B$7,IF($C713&lt;=G$4,'決まりの表'!$B$5,'決まりの表'!$B$6))))</f>
        <v/>
      </c>
      <c r="H713" s="26">
        <f>SUM(D713:G713)</f>
        <v/>
      </c>
      <c r="I713" s="27">
        <f>IF(COUNTIFS('決まりの表'!$B$12:$B$17,MONTH(A713))&gt;0,H711+H712,0)</f>
        <v/>
      </c>
    </row>
    <row r="714">
      <c r="A714" s="23">
        <f>EOMONTH(A713,0)+1</f>
        <v/>
      </c>
      <c r="B714" s="12">
        <f>YEAR(A714)</f>
        <v/>
      </c>
      <c r="C714" s="12">
        <f>YEAR(A714)*12+MONTH(A714)</f>
        <v/>
      </c>
      <c r="D714" s="27">
        <f>IF(D$2="",0,IF(($C714&lt;D$3)+($C714&gt;D$5),0,IF($C714&lt;=D$4,'決まりの表'!$B$5,'決まりの表'!$B$6)))</f>
        <v/>
      </c>
      <c r="E714" s="27">
        <f>IF(E$2="",0,IF(($C714&lt;E$3)+($C714&gt;E$5),0,IF(1+($D$2&lt;&gt;"")*($C714&lt;=$D$6)&gt;=3,'決まりの表'!$B$7,IF($C714&lt;=E$4,'決まりの表'!$B$5,'決まりの表'!$B$6))))</f>
        <v/>
      </c>
      <c r="F714" s="27">
        <f>IF(F$2="",0,IF(($C714&lt;F$3)+($C714&gt;F$5),0,IF(1+($D$2&lt;&gt;"")*($C714&lt;=$D$6)+($E$2&lt;&gt;"")*($C714&lt;=$E$6)&gt;=3,'決まりの表'!$B$7,IF($C714&lt;=F$4,'決まりの表'!$B$5,'決まりの表'!$B$6))))</f>
        <v/>
      </c>
      <c r="G714" s="27">
        <f>IF(G$2="",0,IF(($C714&lt;G$3)+($C714&gt;G$5),0,IF(1+($D$2&lt;&gt;"")*($C714&lt;=$D$6)+($E$2&lt;&gt;"")*($C714&lt;=$E$6)+($F$2&lt;&gt;"")*($C714&lt;=$F$6)&gt;=3,'決まりの表'!$B$7,IF($C714&lt;=G$4,'決まりの表'!$B$5,'決まりの表'!$B$6))))</f>
        <v/>
      </c>
      <c r="H714" s="26">
        <f>SUM(D714:G714)</f>
        <v/>
      </c>
      <c r="I714" s="27">
        <f>IF(COUNTIFS('決まりの表'!$B$12:$B$17,MONTH(A714))&gt;0,H712+H713,0)</f>
        <v/>
      </c>
    </row>
    <row r="715">
      <c r="A715" s="23">
        <f>EOMONTH(A714,0)+1</f>
        <v/>
      </c>
      <c r="B715" s="12">
        <f>YEAR(A715)</f>
        <v/>
      </c>
      <c r="C715" s="12">
        <f>YEAR(A715)*12+MONTH(A715)</f>
        <v/>
      </c>
      <c r="D715" s="27">
        <f>IF(D$2="",0,IF(($C715&lt;D$3)+($C715&gt;D$5),0,IF($C715&lt;=D$4,'決まりの表'!$B$5,'決まりの表'!$B$6)))</f>
        <v/>
      </c>
      <c r="E715" s="27">
        <f>IF(E$2="",0,IF(($C715&lt;E$3)+($C715&gt;E$5),0,IF(1+($D$2&lt;&gt;"")*($C715&lt;=$D$6)&gt;=3,'決まりの表'!$B$7,IF($C715&lt;=E$4,'決まりの表'!$B$5,'決まりの表'!$B$6))))</f>
        <v/>
      </c>
      <c r="F715" s="27">
        <f>IF(F$2="",0,IF(($C715&lt;F$3)+($C715&gt;F$5),0,IF(1+($D$2&lt;&gt;"")*($C715&lt;=$D$6)+($E$2&lt;&gt;"")*($C715&lt;=$E$6)&gt;=3,'決まりの表'!$B$7,IF($C715&lt;=F$4,'決まりの表'!$B$5,'決まりの表'!$B$6))))</f>
        <v/>
      </c>
      <c r="G715" s="27">
        <f>IF(G$2="",0,IF(($C715&lt;G$3)+($C715&gt;G$5),0,IF(1+($D$2&lt;&gt;"")*($C715&lt;=$D$6)+($E$2&lt;&gt;"")*($C715&lt;=$E$6)+($F$2&lt;&gt;"")*($C715&lt;=$F$6)&gt;=3,'決まりの表'!$B$7,IF($C715&lt;=G$4,'決まりの表'!$B$5,'決まりの表'!$B$6))))</f>
        <v/>
      </c>
      <c r="H715" s="26">
        <f>SUM(D715:G715)</f>
        <v/>
      </c>
      <c r="I715" s="27">
        <f>IF(COUNTIFS('決まりの表'!$B$12:$B$17,MONTH(A715))&gt;0,H713+H714,0)</f>
        <v/>
      </c>
    </row>
    <row r="716">
      <c r="A716" s="23">
        <f>EOMONTH(A715,0)+1</f>
        <v/>
      </c>
      <c r="B716" s="12">
        <f>YEAR(A716)</f>
        <v/>
      </c>
      <c r="C716" s="12">
        <f>YEAR(A716)*12+MONTH(A716)</f>
        <v/>
      </c>
      <c r="D716" s="27">
        <f>IF(D$2="",0,IF(($C716&lt;D$3)+($C716&gt;D$5),0,IF($C716&lt;=D$4,'決まりの表'!$B$5,'決まりの表'!$B$6)))</f>
        <v/>
      </c>
      <c r="E716" s="27">
        <f>IF(E$2="",0,IF(($C716&lt;E$3)+($C716&gt;E$5),0,IF(1+($D$2&lt;&gt;"")*($C716&lt;=$D$6)&gt;=3,'決まりの表'!$B$7,IF($C716&lt;=E$4,'決まりの表'!$B$5,'決まりの表'!$B$6))))</f>
        <v/>
      </c>
      <c r="F716" s="27">
        <f>IF(F$2="",0,IF(($C716&lt;F$3)+($C716&gt;F$5),0,IF(1+($D$2&lt;&gt;"")*($C716&lt;=$D$6)+($E$2&lt;&gt;"")*($C716&lt;=$E$6)&gt;=3,'決まりの表'!$B$7,IF($C716&lt;=F$4,'決まりの表'!$B$5,'決まりの表'!$B$6))))</f>
        <v/>
      </c>
      <c r="G716" s="27">
        <f>IF(G$2="",0,IF(($C716&lt;G$3)+($C716&gt;G$5),0,IF(1+($D$2&lt;&gt;"")*($C716&lt;=$D$6)+($E$2&lt;&gt;"")*($C716&lt;=$E$6)+($F$2&lt;&gt;"")*($C716&lt;=$F$6)&gt;=3,'決まりの表'!$B$7,IF($C716&lt;=G$4,'決まりの表'!$B$5,'決まりの表'!$B$6))))</f>
        <v/>
      </c>
      <c r="H716" s="26">
        <f>SUM(D716:G716)</f>
        <v/>
      </c>
      <c r="I716" s="27">
        <f>IF(COUNTIFS('決まりの表'!$B$12:$B$17,MONTH(A716))&gt;0,H714+H715,0)</f>
        <v/>
      </c>
    </row>
    <row r="717">
      <c r="A717" s="23">
        <f>EOMONTH(A716,0)+1</f>
        <v/>
      </c>
      <c r="B717" s="12">
        <f>YEAR(A717)</f>
        <v/>
      </c>
      <c r="C717" s="12">
        <f>YEAR(A717)*12+MONTH(A717)</f>
        <v/>
      </c>
      <c r="D717" s="27">
        <f>IF(D$2="",0,IF(($C717&lt;D$3)+($C717&gt;D$5),0,IF($C717&lt;=D$4,'決まりの表'!$B$5,'決まりの表'!$B$6)))</f>
        <v/>
      </c>
      <c r="E717" s="27">
        <f>IF(E$2="",0,IF(($C717&lt;E$3)+($C717&gt;E$5),0,IF(1+($D$2&lt;&gt;"")*($C717&lt;=$D$6)&gt;=3,'決まりの表'!$B$7,IF($C717&lt;=E$4,'決まりの表'!$B$5,'決まりの表'!$B$6))))</f>
        <v/>
      </c>
      <c r="F717" s="27">
        <f>IF(F$2="",0,IF(($C717&lt;F$3)+($C717&gt;F$5),0,IF(1+($D$2&lt;&gt;"")*($C717&lt;=$D$6)+($E$2&lt;&gt;"")*($C717&lt;=$E$6)&gt;=3,'決まりの表'!$B$7,IF($C717&lt;=F$4,'決まりの表'!$B$5,'決まりの表'!$B$6))))</f>
        <v/>
      </c>
      <c r="G717" s="27">
        <f>IF(G$2="",0,IF(($C717&lt;G$3)+($C717&gt;G$5),0,IF(1+($D$2&lt;&gt;"")*($C717&lt;=$D$6)+($E$2&lt;&gt;"")*($C717&lt;=$E$6)+($F$2&lt;&gt;"")*($C717&lt;=$F$6)&gt;=3,'決まりの表'!$B$7,IF($C717&lt;=G$4,'決まりの表'!$B$5,'決まりの表'!$B$6))))</f>
        <v/>
      </c>
      <c r="H717" s="26">
        <f>SUM(D717:G717)</f>
        <v/>
      </c>
      <c r="I717" s="27">
        <f>IF(COUNTIFS('決まりの表'!$B$12:$B$17,MONTH(A717))&gt;0,H715+H716,0)</f>
        <v/>
      </c>
    </row>
    <row r="718">
      <c r="A718" s="23">
        <f>EOMONTH(A717,0)+1</f>
        <v/>
      </c>
      <c r="B718" s="12">
        <f>YEAR(A718)</f>
        <v/>
      </c>
      <c r="C718" s="12">
        <f>YEAR(A718)*12+MONTH(A718)</f>
        <v/>
      </c>
      <c r="D718" s="27">
        <f>IF(D$2="",0,IF(($C718&lt;D$3)+($C718&gt;D$5),0,IF($C718&lt;=D$4,'決まりの表'!$B$5,'決まりの表'!$B$6)))</f>
        <v/>
      </c>
      <c r="E718" s="27">
        <f>IF(E$2="",0,IF(($C718&lt;E$3)+($C718&gt;E$5),0,IF(1+($D$2&lt;&gt;"")*($C718&lt;=$D$6)&gt;=3,'決まりの表'!$B$7,IF($C718&lt;=E$4,'決まりの表'!$B$5,'決まりの表'!$B$6))))</f>
        <v/>
      </c>
      <c r="F718" s="27">
        <f>IF(F$2="",0,IF(($C718&lt;F$3)+($C718&gt;F$5),0,IF(1+($D$2&lt;&gt;"")*($C718&lt;=$D$6)+($E$2&lt;&gt;"")*($C718&lt;=$E$6)&gt;=3,'決まりの表'!$B$7,IF($C718&lt;=F$4,'決まりの表'!$B$5,'決まりの表'!$B$6))))</f>
        <v/>
      </c>
      <c r="G718" s="27">
        <f>IF(G$2="",0,IF(($C718&lt;G$3)+($C718&gt;G$5),0,IF(1+($D$2&lt;&gt;"")*($C718&lt;=$D$6)+($E$2&lt;&gt;"")*($C718&lt;=$E$6)+($F$2&lt;&gt;"")*($C718&lt;=$F$6)&gt;=3,'決まりの表'!$B$7,IF($C718&lt;=G$4,'決まりの表'!$B$5,'決まりの表'!$B$6))))</f>
        <v/>
      </c>
      <c r="H718" s="26">
        <f>SUM(D718:G718)</f>
        <v/>
      </c>
      <c r="I718" s="27">
        <f>IF(COUNTIFS('決まりの表'!$B$12:$B$17,MONTH(A718))&gt;0,H716+H717,0)</f>
        <v/>
      </c>
    </row>
    <row r="719">
      <c r="A719" s="23">
        <f>EOMONTH(A718,0)+1</f>
        <v/>
      </c>
      <c r="B719" s="12">
        <f>YEAR(A719)</f>
        <v/>
      </c>
      <c r="C719" s="12">
        <f>YEAR(A719)*12+MONTH(A719)</f>
        <v/>
      </c>
      <c r="D719" s="27">
        <f>IF(D$2="",0,IF(($C719&lt;D$3)+($C719&gt;D$5),0,IF($C719&lt;=D$4,'決まりの表'!$B$5,'決まりの表'!$B$6)))</f>
        <v/>
      </c>
      <c r="E719" s="27">
        <f>IF(E$2="",0,IF(($C719&lt;E$3)+($C719&gt;E$5),0,IF(1+($D$2&lt;&gt;"")*($C719&lt;=$D$6)&gt;=3,'決まりの表'!$B$7,IF($C719&lt;=E$4,'決まりの表'!$B$5,'決まりの表'!$B$6))))</f>
        <v/>
      </c>
      <c r="F719" s="27">
        <f>IF(F$2="",0,IF(($C719&lt;F$3)+($C719&gt;F$5),0,IF(1+($D$2&lt;&gt;"")*($C719&lt;=$D$6)+($E$2&lt;&gt;"")*($C719&lt;=$E$6)&gt;=3,'決まりの表'!$B$7,IF($C719&lt;=F$4,'決まりの表'!$B$5,'決まりの表'!$B$6))))</f>
        <v/>
      </c>
      <c r="G719" s="27">
        <f>IF(G$2="",0,IF(($C719&lt;G$3)+($C719&gt;G$5),0,IF(1+($D$2&lt;&gt;"")*($C719&lt;=$D$6)+($E$2&lt;&gt;"")*($C719&lt;=$E$6)+($F$2&lt;&gt;"")*($C719&lt;=$F$6)&gt;=3,'決まりの表'!$B$7,IF($C719&lt;=G$4,'決まりの表'!$B$5,'決まりの表'!$B$6))))</f>
        <v/>
      </c>
      <c r="H719" s="26">
        <f>SUM(D719:G719)</f>
        <v/>
      </c>
      <c r="I719" s="27">
        <f>IF(COUNTIFS('決まりの表'!$B$12:$B$17,MONTH(A719))&gt;0,H717+H718,0)</f>
        <v/>
      </c>
    </row>
    <row r="720">
      <c r="A720" s="23">
        <f>EOMONTH(A719,0)+1</f>
        <v/>
      </c>
      <c r="B720" s="12">
        <f>YEAR(A720)</f>
        <v/>
      </c>
      <c r="C720" s="12">
        <f>YEAR(A720)*12+MONTH(A720)</f>
        <v/>
      </c>
      <c r="D720" s="27">
        <f>IF(D$2="",0,IF(($C720&lt;D$3)+($C720&gt;D$5),0,IF($C720&lt;=D$4,'決まりの表'!$B$5,'決まりの表'!$B$6)))</f>
        <v/>
      </c>
      <c r="E720" s="27">
        <f>IF(E$2="",0,IF(($C720&lt;E$3)+($C720&gt;E$5),0,IF(1+($D$2&lt;&gt;"")*($C720&lt;=$D$6)&gt;=3,'決まりの表'!$B$7,IF($C720&lt;=E$4,'決まりの表'!$B$5,'決まりの表'!$B$6))))</f>
        <v/>
      </c>
      <c r="F720" s="27">
        <f>IF(F$2="",0,IF(($C720&lt;F$3)+($C720&gt;F$5),0,IF(1+($D$2&lt;&gt;"")*($C720&lt;=$D$6)+($E$2&lt;&gt;"")*($C720&lt;=$E$6)&gt;=3,'決まりの表'!$B$7,IF($C720&lt;=F$4,'決まりの表'!$B$5,'決まりの表'!$B$6))))</f>
        <v/>
      </c>
      <c r="G720" s="27">
        <f>IF(G$2="",0,IF(($C720&lt;G$3)+($C720&gt;G$5),0,IF(1+($D$2&lt;&gt;"")*($C720&lt;=$D$6)+($E$2&lt;&gt;"")*($C720&lt;=$E$6)+($F$2&lt;&gt;"")*($C720&lt;=$F$6)&gt;=3,'決まりの表'!$B$7,IF($C720&lt;=G$4,'決まりの表'!$B$5,'決まりの表'!$B$6))))</f>
        <v/>
      </c>
      <c r="H720" s="26">
        <f>SUM(D720:G720)</f>
        <v/>
      </c>
      <c r="I720" s="27">
        <f>IF(COUNTIFS('決まりの表'!$B$12:$B$17,MONTH(A720))&gt;0,H718+H719,0)</f>
        <v/>
      </c>
    </row>
    <row r="721">
      <c r="A721" s="23">
        <f>EOMONTH(A720,0)+1</f>
        <v/>
      </c>
      <c r="B721" s="12">
        <f>YEAR(A721)</f>
        <v/>
      </c>
      <c r="C721" s="12">
        <f>YEAR(A721)*12+MONTH(A721)</f>
        <v/>
      </c>
      <c r="D721" s="27">
        <f>IF(D$2="",0,IF(($C721&lt;D$3)+($C721&gt;D$5),0,IF($C721&lt;=D$4,'決まりの表'!$B$5,'決まりの表'!$B$6)))</f>
        <v/>
      </c>
      <c r="E721" s="27">
        <f>IF(E$2="",0,IF(($C721&lt;E$3)+($C721&gt;E$5),0,IF(1+($D$2&lt;&gt;"")*($C721&lt;=$D$6)&gt;=3,'決まりの表'!$B$7,IF($C721&lt;=E$4,'決まりの表'!$B$5,'決まりの表'!$B$6))))</f>
        <v/>
      </c>
      <c r="F721" s="27">
        <f>IF(F$2="",0,IF(($C721&lt;F$3)+($C721&gt;F$5),0,IF(1+($D$2&lt;&gt;"")*($C721&lt;=$D$6)+($E$2&lt;&gt;"")*($C721&lt;=$E$6)&gt;=3,'決まりの表'!$B$7,IF($C721&lt;=F$4,'決まりの表'!$B$5,'決まりの表'!$B$6))))</f>
        <v/>
      </c>
      <c r="G721" s="27">
        <f>IF(G$2="",0,IF(($C721&lt;G$3)+($C721&gt;G$5),0,IF(1+($D$2&lt;&gt;"")*($C721&lt;=$D$6)+($E$2&lt;&gt;"")*($C721&lt;=$E$6)+($F$2&lt;&gt;"")*($C721&lt;=$F$6)&gt;=3,'決まりの表'!$B$7,IF($C721&lt;=G$4,'決まりの表'!$B$5,'決まりの表'!$B$6))))</f>
        <v/>
      </c>
      <c r="H721" s="26">
        <f>SUM(D721:G721)</f>
        <v/>
      </c>
      <c r="I721" s="27">
        <f>IF(COUNTIFS('決まりの表'!$B$12:$B$17,MONTH(A721))&gt;0,H719+H720,0)</f>
        <v/>
      </c>
    </row>
    <row r="722">
      <c r="A722" s="23">
        <f>EOMONTH(A721,0)+1</f>
        <v/>
      </c>
      <c r="B722" s="12">
        <f>YEAR(A722)</f>
        <v/>
      </c>
      <c r="C722" s="12">
        <f>YEAR(A722)*12+MONTH(A722)</f>
        <v/>
      </c>
      <c r="D722" s="27">
        <f>IF(D$2="",0,IF(($C722&lt;D$3)+($C722&gt;D$5),0,IF($C722&lt;=D$4,'決まりの表'!$B$5,'決まりの表'!$B$6)))</f>
        <v/>
      </c>
      <c r="E722" s="27">
        <f>IF(E$2="",0,IF(($C722&lt;E$3)+($C722&gt;E$5),0,IF(1+($D$2&lt;&gt;"")*($C722&lt;=$D$6)&gt;=3,'決まりの表'!$B$7,IF($C722&lt;=E$4,'決まりの表'!$B$5,'決まりの表'!$B$6))))</f>
        <v/>
      </c>
      <c r="F722" s="27">
        <f>IF(F$2="",0,IF(($C722&lt;F$3)+($C722&gt;F$5),0,IF(1+($D$2&lt;&gt;"")*($C722&lt;=$D$6)+($E$2&lt;&gt;"")*($C722&lt;=$E$6)&gt;=3,'決まりの表'!$B$7,IF($C722&lt;=F$4,'決まりの表'!$B$5,'決まりの表'!$B$6))))</f>
        <v/>
      </c>
      <c r="G722" s="27">
        <f>IF(G$2="",0,IF(($C722&lt;G$3)+($C722&gt;G$5),0,IF(1+($D$2&lt;&gt;"")*($C722&lt;=$D$6)+($E$2&lt;&gt;"")*($C722&lt;=$E$6)+($F$2&lt;&gt;"")*($C722&lt;=$F$6)&gt;=3,'決まりの表'!$B$7,IF($C722&lt;=G$4,'決まりの表'!$B$5,'決まりの表'!$B$6))))</f>
        <v/>
      </c>
      <c r="H722" s="26">
        <f>SUM(D722:G722)</f>
        <v/>
      </c>
      <c r="I722" s="27">
        <f>IF(COUNTIFS('決まりの表'!$B$12:$B$17,MONTH(A722))&gt;0,H720+H721,0)</f>
        <v/>
      </c>
    </row>
    <row r="723">
      <c r="A723" s="23">
        <f>EOMONTH(A722,0)+1</f>
        <v/>
      </c>
      <c r="B723" s="12">
        <f>YEAR(A723)</f>
        <v/>
      </c>
      <c r="C723" s="12">
        <f>YEAR(A723)*12+MONTH(A723)</f>
        <v/>
      </c>
      <c r="D723" s="27">
        <f>IF(D$2="",0,IF(($C723&lt;D$3)+($C723&gt;D$5),0,IF($C723&lt;=D$4,'決まりの表'!$B$5,'決まりの表'!$B$6)))</f>
        <v/>
      </c>
      <c r="E723" s="27">
        <f>IF(E$2="",0,IF(($C723&lt;E$3)+($C723&gt;E$5),0,IF(1+($D$2&lt;&gt;"")*($C723&lt;=$D$6)&gt;=3,'決まりの表'!$B$7,IF($C723&lt;=E$4,'決まりの表'!$B$5,'決まりの表'!$B$6))))</f>
        <v/>
      </c>
      <c r="F723" s="27">
        <f>IF(F$2="",0,IF(($C723&lt;F$3)+($C723&gt;F$5),0,IF(1+($D$2&lt;&gt;"")*($C723&lt;=$D$6)+($E$2&lt;&gt;"")*($C723&lt;=$E$6)&gt;=3,'決まりの表'!$B$7,IF($C723&lt;=F$4,'決まりの表'!$B$5,'決まりの表'!$B$6))))</f>
        <v/>
      </c>
      <c r="G723" s="27">
        <f>IF(G$2="",0,IF(($C723&lt;G$3)+($C723&gt;G$5),0,IF(1+($D$2&lt;&gt;"")*($C723&lt;=$D$6)+($E$2&lt;&gt;"")*($C723&lt;=$E$6)+($F$2&lt;&gt;"")*($C723&lt;=$F$6)&gt;=3,'決まりの表'!$B$7,IF($C723&lt;=G$4,'決まりの表'!$B$5,'決まりの表'!$B$6))))</f>
        <v/>
      </c>
      <c r="H723" s="26">
        <f>SUM(D723:G723)</f>
        <v/>
      </c>
      <c r="I723" s="27">
        <f>IF(COUNTIFS('決まりの表'!$B$12:$B$17,MONTH(A723))&gt;0,H721+H722,0)</f>
        <v/>
      </c>
    </row>
    <row r="724">
      <c r="A724" s="23">
        <f>EOMONTH(A723,0)+1</f>
        <v/>
      </c>
      <c r="B724" s="12">
        <f>YEAR(A724)</f>
        <v/>
      </c>
      <c r="C724" s="12">
        <f>YEAR(A724)*12+MONTH(A724)</f>
        <v/>
      </c>
      <c r="D724" s="27">
        <f>IF(D$2="",0,IF(($C724&lt;D$3)+($C724&gt;D$5),0,IF($C724&lt;=D$4,'決まりの表'!$B$5,'決まりの表'!$B$6)))</f>
        <v/>
      </c>
      <c r="E724" s="27">
        <f>IF(E$2="",0,IF(($C724&lt;E$3)+($C724&gt;E$5),0,IF(1+($D$2&lt;&gt;"")*($C724&lt;=$D$6)&gt;=3,'決まりの表'!$B$7,IF($C724&lt;=E$4,'決まりの表'!$B$5,'決まりの表'!$B$6))))</f>
        <v/>
      </c>
      <c r="F724" s="27">
        <f>IF(F$2="",0,IF(($C724&lt;F$3)+($C724&gt;F$5),0,IF(1+($D$2&lt;&gt;"")*($C724&lt;=$D$6)+($E$2&lt;&gt;"")*($C724&lt;=$E$6)&gt;=3,'決まりの表'!$B$7,IF($C724&lt;=F$4,'決まりの表'!$B$5,'決まりの表'!$B$6))))</f>
        <v/>
      </c>
      <c r="G724" s="27">
        <f>IF(G$2="",0,IF(($C724&lt;G$3)+($C724&gt;G$5),0,IF(1+($D$2&lt;&gt;"")*($C724&lt;=$D$6)+($E$2&lt;&gt;"")*($C724&lt;=$E$6)+($F$2&lt;&gt;"")*($C724&lt;=$F$6)&gt;=3,'決まりの表'!$B$7,IF($C724&lt;=G$4,'決まりの表'!$B$5,'決まりの表'!$B$6))))</f>
        <v/>
      </c>
      <c r="H724" s="26">
        <f>SUM(D724:G724)</f>
        <v/>
      </c>
      <c r="I724" s="27">
        <f>IF(COUNTIFS('決まりの表'!$B$12:$B$17,MONTH(A724))&gt;0,H722+H723,0)</f>
        <v/>
      </c>
    </row>
    <row r="725">
      <c r="A725" s="23">
        <f>EOMONTH(A724,0)+1</f>
        <v/>
      </c>
      <c r="B725" s="12">
        <f>YEAR(A725)</f>
        <v/>
      </c>
      <c r="C725" s="12">
        <f>YEAR(A725)*12+MONTH(A725)</f>
        <v/>
      </c>
      <c r="D725" s="27">
        <f>IF(D$2="",0,IF(($C725&lt;D$3)+($C725&gt;D$5),0,IF($C725&lt;=D$4,'決まりの表'!$B$5,'決まりの表'!$B$6)))</f>
        <v/>
      </c>
      <c r="E725" s="27">
        <f>IF(E$2="",0,IF(($C725&lt;E$3)+($C725&gt;E$5),0,IF(1+($D$2&lt;&gt;"")*($C725&lt;=$D$6)&gt;=3,'決まりの表'!$B$7,IF($C725&lt;=E$4,'決まりの表'!$B$5,'決まりの表'!$B$6))))</f>
        <v/>
      </c>
      <c r="F725" s="27">
        <f>IF(F$2="",0,IF(($C725&lt;F$3)+($C725&gt;F$5),0,IF(1+($D$2&lt;&gt;"")*($C725&lt;=$D$6)+($E$2&lt;&gt;"")*($C725&lt;=$E$6)&gt;=3,'決まりの表'!$B$7,IF($C725&lt;=F$4,'決まりの表'!$B$5,'決まりの表'!$B$6))))</f>
        <v/>
      </c>
      <c r="G725" s="27">
        <f>IF(G$2="",0,IF(($C725&lt;G$3)+($C725&gt;G$5),0,IF(1+($D$2&lt;&gt;"")*($C725&lt;=$D$6)+($E$2&lt;&gt;"")*($C725&lt;=$E$6)+($F$2&lt;&gt;"")*($C725&lt;=$F$6)&gt;=3,'決まりの表'!$B$7,IF($C725&lt;=G$4,'決まりの表'!$B$5,'決まりの表'!$B$6))))</f>
        <v/>
      </c>
      <c r="H725" s="26">
        <f>SUM(D725:G725)</f>
        <v/>
      </c>
      <c r="I725" s="27">
        <f>IF(COUNTIFS('決まりの表'!$B$12:$B$17,MONTH(A725))&gt;0,H723+H724,0)</f>
        <v/>
      </c>
    </row>
    <row r="726">
      <c r="A726" s="23">
        <f>EOMONTH(A725,0)+1</f>
        <v/>
      </c>
      <c r="B726" s="12">
        <f>YEAR(A726)</f>
        <v/>
      </c>
      <c r="C726" s="12">
        <f>YEAR(A726)*12+MONTH(A726)</f>
        <v/>
      </c>
      <c r="D726" s="27">
        <f>IF(D$2="",0,IF(($C726&lt;D$3)+($C726&gt;D$5),0,IF($C726&lt;=D$4,'決まりの表'!$B$5,'決まりの表'!$B$6)))</f>
        <v/>
      </c>
      <c r="E726" s="27">
        <f>IF(E$2="",0,IF(($C726&lt;E$3)+($C726&gt;E$5),0,IF(1+($D$2&lt;&gt;"")*($C726&lt;=$D$6)&gt;=3,'決まりの表'!$B$7,IF($C726&lt;=E$4,'決まりの表'!$B$5,'決まりの表'!$B$6))))</f>
        <v/>
      </c>
      <c r="F726" s="27">
        <f>IF(F$2="",0,IF(($C726&lt;F$3)+($C726&gt;F$5),0,IF(1+($D$2&lt;&gt;"")*($C726&lt;=$D$6)+($E$2&lt;&gt;"")*($C726&lt;=$E$6)&gt;=3,'決まりの表'!$B$7,IF($C726&lt;=F$4,'決まりの表'!$B$5,'決まりの表'!$B$6))))</f>
        <v/>
      </c>
      <c r="G726" s="27">
        <f>IF(G$2="",0,IF(($C726&lt;G$3)+($C726&gt;G$5),0,IF(1+($D$2&lt;&gt;"")*($C726&lt;=$D$6)+($E$2&lt;&gt;"")*($C726&lt;=$E$6)+($F$2&lt;&gt;"")*($C726&lt;=$F$6)&gt;=3,'決まりの表'!$B$7,IF($C726&lt;=G$4,'決まりの表'!$B$5,'決まりの表'!$B$6))))</f>
        <v/>
      </c>
      <c r="H726" s="26">
        <f>SUM(D726:G726)</f>
        <v/>
      </c>
      <c r="I726" s="27">
        <f>IF(COUNTIFS('決まりの表'!$B$12:$B$17,MONTH(A726))&gt;0,H724+H725,0)</f>
        <v/>
      </c>
    </row>
    <row r="727">
      <c r="A727" s="23">
        <f>EOMONTH(A726,0)+1</f>
        <v/>
      </c>
      <c r="B727" s="12">
        <f>YEAR(A727)</f>
        <v/>
      </c>
      <c r="C727" s="12">
        <f>YEAR(A727)*12+MONTH(A727)</f>
        <v/>
      </c>
      <c r="D727" s="27">
        <f>IF(D$2="",0,IF(($C727&lt;D$3)+($C727&gt;D$5),0,IF($C727&lt;=D$4,'決まりの表'!$B$5,'決まりの表'!$B$6)))</f>
        <v/>
      </c>
      <c r="E727" s="27">
        <f>IF(E$2="",0,IF(($C727&lt;E$3)+($C727&gt;E$5),0,IF(1+($D$2&lt;&gt;"")*($C727&lt;=$D$6)&gt;=3,'決まりの表'!$B$7,IF($C727&lt;=E$4,'決まりの表'!$B$5,'決まりの表'!$B$6))))</f>
        <v/>
      </c>
      <c r="F727" s="27">
        <f>IF(F$2="",0,IF(($C727&lt;F$3)+($C727&gt;F$5),0,IF(1+($D$2&lt;&gt;"")*($C727&lt;=$D$6)+($E$2&lt;&gt;"")*($C727&lt;=$E$6)&gt;=3,'決まりの表'!$B$7,IF($C727&lt;=F$4,'決まりの表'!$B$5,'決まりの表'!$B$6))))</f>
        <v/>
      </c>
      <c r="G727" s="27">
        <f>IF(G$2="",0,IF(($C727&lt;G$3)+($C727&gt;G$5),0,IF(1+($D$2&lt;&gt;"")*($C727&lt;=$D$6)+($E$2&lt;&gt;"")*($C727&lt;=$E$6)+($F$2&lt;&gt;"")*($C727&lt;=$F$6)&gt;=3,'決まりの表'!$B$7,IF($C727&lt;=G$4,'決まりの表'!$B$5,'決まりの表'!$B$6))))</f>
        <v/>
      </c>
      <c r="H727" s="26">
        <f>SUM(D727:G727)</f>
        <v/>
      </c>
      <c r="I727" s="27">
        <f>IF(COUNTIFS('決まりの表'!$B$12:$B$17,MONTH(A727))&gt;0,H725+H726,0)</f>
        <v/>
      </c>
    </row>
    <row r="728">
      <c r="A728" s="23">
        <f>EOMONTH(A727,0)+1</f>
        <v/>
      </c>
      <c r="B728" s="12">
        <f>YEAR(A728)</f>
        <v/>
      </c>
      <c r="C728" s="12">
        <f>YEAR(A728)*12+MONTH(A728)</f>
        <v/>
      </c>
      <c r="D728" s="27">
        <f>IF(D$2="",0,IF(($C728&lt;D$3)+($C728&gt;D$5),0,IF($C728&lt;=D$4,'決まりの表'!$B$5,'決まりの表'!$B$6)))</f>
        <v/>
      </c>
      <c r="E728" s="27">
        <f>IF(E$2="",0,IF(($C728&lt;E$3)+($C728&gt;E$5),0,IF(1+($D$2&lt;&gt;"")*($C728&lt;=$D$6)&gt;=3,'決まりの表'!$B$7,IF($C728&lt;=E$4,'決まりの表'!$B$5,'決まりの表'!$B$6))))</f>
        <v/>
      </c>
      <c r="F728" s="27">
        <f>IF(F$2="",0,IF(($C728&lt;F$3)+($C728&gt;F$5),0,IF(1+($D$2&lt;&gt;"")*($C728&lt;=$D$6)+($E$2&lt;&gt;"")*($C728&lt;=$E$6)&gt;=3,'決まりの表'!$B$7,IF($C728&lt;=F$4,'決まりの表'!$B$5,'決まりの表'!$B$6))))</f>
        <v/>
      </c>
      <c r="G728" s="27">
        <f>IF(G$2="",0,IF(($C728&lt;G$3)+($C728&gt;G$5),0,IF(1+($D$2&lt;&gt;"")*($C728&lt;=$D$6)+($E$2&lt;&gt;"")*($C728&lt;=$E$6)+($F$2&lt;&gt;"")*($C728&lt;=$F$6)&gt;=3,'決まりの表'!$B$7,IF($C728&lt;=G$4,'決まりの表'!$B$5,'決まりの表'!$B$6))))</f>
        <v/>
      </c>
      <c r="H728" s="26">
        <f>SUM(D728:G728)</f>
        <v/>
      </c>
      <c r="I728" s="27">
        <f>IF(COUNTIFS('決まりの表'!$B$12:$B$17,MONTH(A728))&gt;0,H726+H727,0)</f>
        <v/>
      </c>
    </row>
    <row r="729">
      <c r="A729" s="23">
        <f>EOMONTH(A728,0)+1</f>
        <v/>
      </c>
      <c r="B729" s="12">
        <f>YEAR(A729)</f>
        <v/>
      </c>
      <c r="C729" s="12">
        <f>YEAR(A729)*12+MONTH(A729)</f>
        <v/>
      </c>
      <c r="D729" s="27">
        <f>IF(D$2="",0,IF(($C729&lt;D$3)+($C729&gt;D$5),0,IF($C729&lt;=D$4,'決まりの表'!$B$5,'決まりの表'!$B$6)))</f>
        <v/>
      </c>
      <c r="E729" s="27">
        <f>IF(E$2="",0,IF(($C729&lt;E$3)+($C729&gt;E$5),0,IF(1+($D$2&lt;&gt;"")*($C729&lt;=$D$6)&gt;=3,'決まりの表'!$B$7,IF($C729&lt;=E$4,'決まりの表'!$B$5,'決まりの表'!$B$6))))</f>
        <v/>
      </c>
      <c r="F729" s="27">
        <f>IF(F$2="",0,IF(($C729&lt;F$3)+($C729&gt;F$5),0,IF(1+($D$2&lt;&gt;"")*($C729&lt;=$D$6)+($E$2&lt;&gt;"")*($C729&lt;=$E$6)&gt;=3,'決まりの表'!$B$7,IF($C729&lt;=F$4,'決まりの表'!$B$5,'決まりの表'!$B$6))))</f>
        <v/>
      </c>
      <c r="G729" s="27">
        <f>IF(G$2="",0,IF(($C729&lt;G$3)+($C729&gt;G$5),0,IF(1+($D$2&lt;&gt;"")*($C729&lt;=$D$6)+($E$2&lt;&gt;"")*($C729&lt;=$E$6)+($F$2&lt;&gt;"")*($C729&lt;=$F$6)&gt;=3,'決まりの表'!$B$7,IF($C729&lt;=G$4,'決まりの表'!$B$5,'決まりの表'!$B$6))))</f>
        <v/>
      </c>
      <c r="H729" s="26">
        <f>SUM(D729:G729)</f>
        <v/>
      </c>
      <c r="I729" s="27">
        <f>IF(COUNTIFS('決まりの表'!$B$12:$B$17,MONTH(A729))&gt;0,H727+H728,0)</f>
        <v/>
      </c>
    </row>
    <row r="730">
      <c r="A730" s="23">
        <f>EOMONTH(A729,0)+1</f>
        <v/>
      </c>
      <c r="B730" s="12">
        <f>YEAR(A730)</f>
        <v/>
      </c>
      <c r="C730" s="12">
        <f>YEAR(A730)*12+MONTH(A730)</f>
        <v/>
      </c>
      <c r="D730" s="27">
        <f>IF(D$2="",0,IF(($C730&lt;D$3)+($C730&gt;D$5),0,IF($C730&lt;=D$4,'決まりの表'!$B$5,'決まりの表'!$B$6)))</f>
        <v/>
      </c>
      <c r="E730" s="27">
        <f>IF(E$2="",0,IF(($C730&lt;E$3)+($C730&gt;E$5),0,IF(1+($D$2&lt;&gt;"")*($C730&lt;=$D$6)&gt;=3,'決まりの表'!$B$7,IF($C730&lt;=E$4,'決まりの表'!$B$5,'決まりの表'!$B$6))))</f>
        <v/>
      </c>
      <c r="F730" s="27">
        <f>IF(F$2="",0,IF(($C730&lt;F$3)+($C730&gt;F$5),0,IF(1+($D$2&lt;&gt;"")*($C730&lt;=$D$6)+($E$2&lt;&gt;"")*($C730&lt;=$E$6)&gt;=3,'決まりの表'!$B$7,IF($C730&lt;=F$4,'決まりの表'!$B$5,'決まりの表'!$B$6))))</f>
        <v/>
      </c>
      <c r="G730" s="27">
        <f>IF(G$2="",0,IF(($C730&lt;G$3)+($C730&gt;G$5),0,IF(1+($D$2&lt;&gt;"")*($C730&lt;=$D$6)+($E$2&lt;&gt;"")*($C730&lt;=$E$6)+($F$2&lt;&gt;"")*($C730&lt;=$F$6)&gt;=3,'決まりの表'!$B$7,IF($C730&lt;=G$4,'決まりの表'!$B$5,'決まりの表'!$B$6))))</f>
        <v/>
      </c>
      <c r="H730" s="26">
        <f>SUM(D730:G730)</f>
        <v/>
      </c>
      <c r="I730" s="27">
        <f>IF(COUNTIFS('決まりの表'!$B$12:$B$17,MONTH(A730))&gt;0,H728+H729,0)</f>
        <v/>
      </c>
    </row>
    <row r="731">
      <c r="A731" s="23">
        <f>EOMONTH(A730,0)+1</f>
        <v/>
      </c>
      <c r="B731" s="12">
        <f>YEAR(A731)</f>
        <v/>
      </c>
      <c r="C731" s="12">
        <f>YEAR(A731)*12+MONTH(A731)</f>
        <v/>
      </c>
      <c r="D731" s="27">
        <f>IF(D$2="",0,IF(($C731&lt;D$3)+($C731&gt;D$5),0,IF($C731&lt;=D$4,'決まりの表'!$B$5,'決まりの表'!$B$6)))</f>
        <v/>
      </c>
      <c r="E731" s="27">
        <f>IF(E$2="",0,IF(($C731&lt;E$3)+($C731&gt;E$5),0,IF(1+($D$2&lt;&gt;"")*($C731&lt;=$D$6)&gt;=3,'決まりの表'!$B$7,IF($C731&lt;=E$4,'決まりの表'!$B$5,'決まりの表'!$B$6))))</f>
        <v/>
      </c>
      <c r="F731" s="27">
        <f>IF(F$2="",0,IF(($C731&lt;F$3)+($C731&gt;F$5),0,IF(1+($D$2&lt;&gt;"")*($C731&lt;=$D$6)+($E$2&lt;&gt;"")*($C731&lt;=$E$6)&gt;=3,'決まりの表'!$B$7,IF($C731&lt;=F$4,'決まりの表'!$B$5,'決まりの表'!$B$6))))</f>
        <v/>
      </c>
      <c r="G731" s="27">
        <f>IF(G$2="",0,IF(($C731&lt;G$3)+($C731&gt;G$5),0,IF(1+($D$2&lt;&gt;"")*($C731&lt;=$D$6)+($E$2&lt;&gt;"")*($C731&lt;=$E$6)+($F$2&lt;&gt;"")*($C731&lt;=$F$6)&gt;=3,'決まりの表'!$B$7,IF($C731&lt;=G$4,'決まりの表'!$B$5,'決まりの表'!$B$6))))</f>
        <v/>
      </c>
      <c r="H731" s="26">
        <f>SUM(D731:G731)</f>
        <v/>
      </c>
      <c r="I731" s="27">
        <f>IF(COUNTIFS('決まりの表'!$B$12:$B$17,MONTH(A731))&gt;0,H729+H730,0)</f>
        <v/>
      </c>
    </row>
    <row r="732">
      <c r="A732" s="23">
        <f>EOMONTH(A731,0)+1</f>
        <v/>
      </c>
      <c r="B732" s="12">
        <f>YEAR(A732)</f>
        <v/>
      </c>
      <c r="C732" s="12">
        <f>YEAR(A732)*12+MONTH(A732)</f>
        <v/>
      </c>
      <c r="D732" s="27">
        <f>IF(D$2="",0,IF(($C732&lt;D$3)+($C732&gt;D$5),0,IF($C732&lt;=D$4,'決まりの表'!$B$5,'決まりの表'!$B$6)))</f>
        <v/>
      </c>
      <c r="E732" s="27">
        <f>IF(E$2="",0,IF(($C732&lt;E$3)+($C732&gt;E$5),0,IF(1+($D$2&lt;&gt;"")*($C732&lt;=$D$6)&gt;=3,'決まりの表'!$B$7,IF($C732&lt;=E$4,'決まりの表'!$B$5,'決まりの表'!$B$6))))</f>
        <v/>
      </c>
      <c r="F732" s="27">
        <f>IF(F$2="",0,IF(($C732&lt;F$3)+($C732&gt;F$5),0,IF(1+($D$2&lt;&gt;"")*($C732&lt;=$D$6)+($E$2&lt;&gt;"")*($C732&lt;=$E$6)&gt;=3,'決まりの表'!$B$7,IF($C732&lt;=F$4,'決まりの表'!$B$5,'決まりの表'!$B$6))))</f>
        <v/>
      </c>
      <c r="G732" s="27">
        <f>IF(G$2="",0,IF(($C732&lt;G$3)+($C732&gt;G$5),0,IF(1+($D$2&lt;&gt;"")*($C732&lt;=$D$6)+($E$2&lt;&gt;"")*($C732&lt;=$E$6)+($F$2&lt;&gt;"")*($C732&lt;=$F$6)&gt;=3,'決まりの表'!$B$7,IF($C732&lt;=G$4,'決まりの表'!$B$5,'決まりの表'!$B$6))))</f>
        <v/>
      </c>
      <c r="H732" s="26">
        <f>SUM(D732:G732)</f>
        <v/>
      </c>
      <c r="I732" s="27">
        <f>IF(COUNTIFS('決まりの表'!$B$12:$B$17,MONTH(A732))&gt;0,H730+H731,0)</f>
        <v/>
      </c>
    </row>
    <row r="733">
      <c r="A733" s="23">
        <f>EOMONTH(A732,0)+1</f>
        <v/>
      </c>
      <c r="B733" s="12">
        <f>YEAR(A733)</f>
        <v/>
      </c>
      <c r="C733" s="12">
        <f>YEAR(A733)*12+MONTH(A733)</f>
        <v/>
      </c>
      <c r="D733" s="27">
        <f>IF(D$2="",0,IF(($C733&lt;D$3)+($C733&gt;D$5),0,IF($C733&lt;=D$4,'決まりの表'!$B$5,'決まりの表'!$B$6)))</f>
        <v/>
      </c>
      <c r="E733" s="27">
        <f>IF(E$2="",0,IF(($C733&lt;E$3)+($C733&gt;E$5),0,IF(1+($D$2&lt;&gt;"")*($C733&lt;=$D$6)&gt;=3,'決まりの表'!$B$7,IF($C733&lt;=E$4,'決まりの表'!$B$5,'決まりの表'!$B$6))))</f>
        <v/>
      </c>
      <c r="F733" s="27">
        <f>IF(F$2="",0,IF(($C733&lt;F$3)+($C733&gt;F$5),0,IF(1+($D$2&lt;&gt;"")*($C733&lt;=$D$6)+($E$2&lt;&gt;"")*($C733&lt;=$E$6)&gt;=3,'決まりの表'!$B$7,IF($C733&lt;=F$4,'決まりの表'!$B$5,'決まりの表'!$B$6))))</f>
        <v/>
      </c>
      <c r="G733" s="27">
        <f>IF(G$2="",0,IF(($C733&lt;G$3)+($C733&gt;G$5),0,IF(1+($D$2&lt;&gt;"")*($C733&lt;=$D$6)+($E$2&lt;&gt;"")*($C733&lt;=$E$6)+($F$2&lt;&gt;"")*($C733&lt;=$F$6)&gt;=3,'決まりの表'!$B$7,IF($C733&lt;=G$4,'決まりの表'!$B$5,'決まりの表'!$B$6))))</f>
        <v/>
      </c>
      <c r="H733" s="26">
        <f>SUM(D733:G733)</f>
        <v/>
      </c>
      <c r="I733" s="27">
        <f>IF(COUNTIFS('決まりの表'!$B$12:$B$17,MONTH(A733))&gt;0,H731+H732,0)</f>
        <v/>
      </c>
    </row>
    <row r="734">
      <c r="A734" s="23">
        <f>EOMONTH(A733,0)+1</f>
        <v/>
      </c>
      <c r="B734" s="12">
        <f>YEAR(A734)</f>
        <v/>
      </c>
      <c r="C734" s="12">
        <f>YEAR(A734)*12+MONTH(A734)</f>
        <v/>
      </c>
      <c r="D734" s="27">
        <f>IF(D$2="",0,IF(($C734&lt;D$3)+($C734&gt;D$5),0,IF($C734&lt;=D$4,'決まりの表'!$B$5,'決まりの表'!$B$6)))</f>
        <v/>
      </c>
      <c r="E734" s="27">
        <f>IF(E$2="",0,IF(($C734&lt;E$3)+($C734&gt;E$5),0,IF(1+($D$2&lt;&gt;"")*($C734&lt;=$D$6)&gt;=3,'決まりの表'!$B$7,IF($C734&lt;=E$4,'決まりの表'!$B$5,'決まりの表'!$B$6))))</f>
        <v/>
      </c>
      <c r="F734" s="27">
        <f>IF(F$2="",0,IF(($C734&lt;F$3)+($C734&gt;F$5),0,IF(1+($D$2&lt;&gt;"")*($C734&lt;=$D$6)+($E$2&lt;&gt;"")*($C734&lt;=$E$6)&gt;=3,'決まりの表'!$B$7,IF($C734&lt;=F$4,'決まりの表'!$B$5,'決まりの表'!$B$6))))</f>
        <v/>
      </c>
      <c r="G734" s="27">
        <f>IF(G$2="",0,IF(($C734&lt;G$3)+($C734&gt;G$5),0,IF(1+($D$2&lt;&gt;"")*($C734&lt;=$D$6)+($E$2&lt;&gt;"")*($C734&lt;=$E$6)+($F$2&lt;&gt;"")*($C734&lt;=$F$6)&gt;=3,'決まりの表'!$B$7,IF($C734&lt;=G$4,'決まりの表'!$B$5,'決まりの表'!$B$6))))</f>
        <v/>
      </c>
      <c r="H734" s="26">
        <f>SUM(D734:G734)</f>
        <v/>
      </c>
      <c r="I734" s="27">
        <f>IF(COUNTIFS('決まりの表'!$B$12:$B$17,MONTH(A734))&gt;0,H732+H733,0)</f>
        <v/>
      </c>
    </row>
    <row r="735">
      <c r="A735" s="23">
        <f>EOMONTH(A734,0)+1</f>
        <v/>
      </c>
      <c r="B735" s="12">
        <f>YEAR(A735)</f>
        <v/>
      </c>
      <c r="C735" s="12">
        <f>YEAR(A735)*12+MONTH(A735)</f>
        <v/>
      </c>
      <c r="D735" s="27">
        <f>IF(D$2="",0,IF(($C735&lt;D$3)+($C735&gt;D$5),0,IF($C735&lt;=D$4,'決まりの表'!$B$5,'決まりの表'!$B$6)))</f>
        <v/>
      </c>
      <c r="E735" s="27">
        <f>IF(E$2="",0,IF(($C735&lt;E$3)+($C735&gt;E$5),0,IF(1+($D$2&lt;&gt;"")*($C735&lt;=$D$6)&gt;=3,'決まりの表'!$B$7,IF($C735&lt;=E$4,'決まりの表'!$B$5,'決まりの表'!$B$6))))</f>
        <v/>
      </c>
      <c r="F735" s="27">
        <f>IF(F$2="",0,IF(($C735&lt;F$3)+($C735&gt;F$5),0,IF(1+($D$2&lt;&gt;"")*($C735&lt;=$D$6)+($E$2&lt;&gt;"")*($C735&lt;=$E$6)&gt;=3,'決まりの表'!$B$7,IF($C735&lt;=F$4,'決まりの表'!$B$5,'決まりの表'!$B$6))))</f>
        <v/>
      </c>
      <c r="G735" s="27">
        <f>IF(G$2="",0,IF(($C735&lt;G$3)+($C735&gt;G$5),0,IF(1+($D$2&lt;&gt;"")*($C735&lt;=$D$6)+($E$2&lt;&gt;"")*($C735&lt;=$E$6)+($F$2&lt;&gt;"")*($C735&lt;=$F$6)&gt;=3,'決まりの表'!$B$7,IF($C735&lt;=G$4,'決まりの表'!$B$5,'決まりの表'!$B$6))))</f>
        <v/>
      </c>
      <c r="H735" s="26">
        <f>SUM(D735:G735)</f>
        <v/>
      </c>
      <c r="I735" s="27">
        <f>IF(COUNTIFS('決まりの表'!$B$12:$B$17,MONTH(A735))&gt;0,H733+H734,0)</f>
        <v/>
      </c>
    </row>
    <row r="736">
      <c r="A736" s="23">
        <f>EOMONTH(A735,0)+1</f>
        <v/>
      </c>
      <c r="B736" s="12">
        <f>YEAR(A736)</f>
        <v/>
      </c>
      <c r="C736" s="12">
        <f>YEAR(A736)*12+MONTH(A736)</f>
        <v/>
      </c>
      <c r="D736" s="27">
        <f>IF(D$2="",0,IF(($C736&lt;D$3)+($C736&gt;D$5),0,IF($C736&lt;=D$4,'決まりの表'!$B$5,'決まりの表'!$B$6)))</f>
        <v/>
      </c>
      <c r="E736" s="27">
        <f>IF(E$2="",0,IF(($C736&lt;E$3)+($C736&gt;E$5),0,IF(1+($D$2&lt;&gt;"")*($C736&lt;=$D$6)&gt;=3,'決まりの表'!$B$7,IF($C736&lt;=E$4,'決まりの表'!$B$5,'決まりの表'!$B$6))))</f>
        <v/>
      </c>
      <c r="F736" s="27">
        <f>IF(F$2="",0,IF(($C736&lt;F$3)+($C736&gt;F$5),0,IF(1+($D$2&lt;&gt;"")*($C736&lt;=$D$6)+($E$2&lt;&gt;"")*($C736&lt;=$E$6)&gt;=3,'決まりの表'!$B$7,IF($C736&lt;=F$4,'決まりの表'!$B$5,'決まりの表'!$B$6))))</f>
        <v/>
      </c>
      <c r="G736" s="27">
        <f>IF(G$2="",0,IF(($C736&lt;G$3)+($C736&gt;G$5),0,IF(1+($D$2&lt;&gt;"")*($C736&lt;=$D$6)+($E$2&lt;&gt;"")*($C736&lt;=$E$6)+($F$2&lt;&gt;"")*($C736&lt;=$F$6)&gt;=3,'決まりの表'!$B$7,IF($C736&lt;=G$4,'決まりの表'!$B$5,'決まりの表'!$B$6))))</f>
        <v/>
      </c>
      <c r="H736" s="26">
        <f>SUM(D736:G736)</f>
        <v/>
      </c>
      <c r="I736" s="27">
        <f>IF(COUNTIFS('決まりの表'!$B$12:$B$17,MONTH(A736))&gt;0,H734+H735,0)</f>
        <v/>
      </c>
    </row>
    <row r="737">
      <c r="A737" s="23">
        <f>EOMONTH(A736,0)+1</f>
        <v/>
      </c>
      <c r="B737" s="12">
        <f>YEAR(A737)</f>
        <v/>
      </c>
      <c r="C737" s="12">
        <f>YEAR(A737)*12+MONTH(A737)</f>
        <v/>
      </c>
      <c r="D737" s="27">
        <f>IF(D$2="",0,IF(($C737&lt;D$3)+($C737&gt;D$5),0,IF($C737&lt;=D$4,'決まりの表'!$B$5,'決まりの表'!$B$6)))</f>
        <v/>
      </c>
      <c r="E737" s="27">
        <f>IF(E$2="",0,IF(($C737&lt;E$3)+($C737&gt;E$5),0,IF(1+($D$2&lt;&gt;"")*($C737&lt;=$D$6)&gt;=3,'決まりの表'!$B$7,IF($C737&lt;=E$4,'決まりの表'!$B$5,'決まりの表'!$B$6))))</f>
        <v/>
      </c>
      <c r="F737" s="27">
        <f>IF(F$2="",0,IF(($C737&lt;F$3)+($C737&gt;F$5),0,IF(1+($D$2&lt;&gt;"")*($C737&lt;=$D$6)+($E$2&lt;&gt;"")*($C737&lt;=$E$6)&gt;=3,'決まりの表'!$B$7,IF($C737&lt;=F$4,'決まりの表'!$B$5,'決まりの表'!$B$6))))</f>
        <v/>
      </c>
      <c r="G737" s="27">
        <f>IF(G$2="",0,IF(($C737&lt;G$3)+($C737&gt;G$5),0,IF(1+($D$2&lt;&gt;"")*($C737&lt;=$D$6)+($E$2&lt;&gt;"")*($C737&lt;=$E$6)+($F$2&lt;&gt;"")*($C737&lt;=$F$6)&gt;=3,'決まりの表'!$B$7,IF($C737&lt;=G$4,'決まりの表'!$B$5,'決まりの表'!$B$6))))</f>
        <v/>
      </c>
      <c r="H737" s="26">
        <f>SUM(D737:G737)</f>
        <v/>
      </c>
      <c r="I737" s="27">
        <f>IF(COUNTIFS('決まりの表'!$B$12:$B$17,MONTH(A737))&gt;0,H735+H736,0)</f>
        <v/>
      </c>
    </row>
    <row r="738">
      <c r="A738" s="23">
        <f>EOMONTH(A737,0)+1</f>
        <v/>
      </c>
      <c r="B738" s="12">
        <f>YEAR(A738)</f>
        <v/>
      </c>
      <c r="C738" s="12">
        <f>YEAR(A738)*12+MONTH(A738)</f>
        <v/>
      </c>
      <c r="D738" s="27">
        <f>IF(D$2="",0,IF(($C738&lt;D$3)+($C738&gt;D$5),0,IF($C738&lt;=D$4,'決まりの表'!$B$5,'決まりの表'!$B$6)))</f>
        <v/>
      </c>
      <c r="E738" s="27">
        <f>IF(E$2="",0,IF(($C738&lt;E$3)+($C738&gt;E$5),0,IF(1+($D$2&lt;&gt;"")*($C738&lt;=$D$6)&gt;=3,'決まりの表'!$B$7,IF($C738&lt;=E$4,'決まりの表'!$B$5,'決まりの表'!$B$6))))</f>
        <v/>
      </c>
      <c r="F738" s="27">
        <f>IF(F$2="",0,IF(($C738&lt;F$3)+($C738&gt;F$5),0,IF(1+($D$2&lt;&gt;"")*($C738&lt;=$D$6)+($E$2&lt;&gt;"")*($C738&lt;=$E$6)&gt;=3,'決まりの表'!$B$7,IF($C738&lt;=F$4,'決まりの表'!$B$5,'決まりの表'!$B$6))))</f>
        <v/>
      </c>
      <c r="G738" s="27">
        <f>IF(G$2="",0,IF(($C738&lt;G$3)+($C738&gt;G$5),0,IF(1+($D$2&lt;&gt;"")*($C738&lt;=$D$6)+($E$2&lt;&gt;"")*($C738&lt;=$E$6)+($F$2&lt;&gt;"")*($C738&lt;=$F$6)&gt;=3,'決まりの表'!$B$7,IF($C738&lt;=G$4,'決まりの表'!$B$5,'決まりの表'!$B$6))))</f>
        <v/>
      </c>
      <c r="H738" s="26">
        <f>SUM(D738:G738)</f>
        <v/>
      </c>
      <c r="I738" s="27">
        <f>IF(COUNTIFS('決まりの表'!$B$12:$B$17,MONTH(A738))&gt;0,H736+H737,0)</f>
        <v/>
      </c>
    </row>
    <row r="739">
      <c r="A739" s="23">
        <f>EOMONTH(A738,0)+1</f>
        <v/>
      </c>
      <c r="B739" s="12">
        <f>YEAR(A739)</f>
        <v/>
      </c>
      <c r="C739" s="12">
        <f>YEAR(A739)*12+MONTH(A739)</f>
        <v/>
      </c>
      <c r="D739" s="27">
        <f>IF(D$2="",0,IF(($C739&lt;D$3)+($C739&gt;D$5),0,IF($C739&lt;=D$4,'決まりの表'!$B$5,'決まりの表'!$B$6)))</f>
        <v/>
      </c>
      <c r="E739" s="27">
        <f>IF(E$2="",0,IF(($C739&lt;E$3)+($C739&gt;E$5),0,IF(1+($D$2&lt;&gt;"")*($C739&lt;=$D$6)&gt;=3,'決まりの表'!$B$7,IF($C739&lt;=E$4,'決まりの表'!$B$5,'決まりの表'!$B$6))))</f>
        <v/>
      </c>
      <c r="F739" s="27">
        <f>IF(F$2="",0,IF(($C739&lt;F$3)+($C739&gt;F$5),0,IF(1+($D$2&lt;&gt;"")*($C739&lt;=$D$6)+($E$2&lt;&gt;"")*($C739&lt;=$E$6)&gt;=3,'決まりの表'!$B$7,IF($C739&lt;=F$4,'決まりの表'!$B$5,'決まりの表'!$B$6))))</f>
        <v/>
      </c>
      <c r="G739" s="27">
        <f>IF(G$2="",0,IF(($C739&lt;G$3)+($C739&gt;G$5),0,IF(1+($D$2&lt;&gt;"")*($C739&lt;=$D$6)+($E$2&lt;&gt;"")*($C739&lt;=$E$6)+($F$2&lt;&gt;"")*($C739&lt;=$F$6)&gt;=3,'決まりの表'!$B$7,IF($C739&lt;=G$4,'決まりの表'!$B$5,'決まりの表'!$B$6))))</f>
        <v/>
      </c>
      <c r="H739" s="26">
        <f>SUM(D739:G739)</f>
        <v/>
      </c>
      <c r="I739" s="27">
        <f>IF(COUNTIFS('決まりの表'!$B$12:$B$17,MONTH(A739))&gt;0,H737+H738,0)</f>
        <v/>
      </c>
    </row>
    <row r="740">
      <c r="A740" s="23">
        <f>EOMONTH(A739,0)+1</f>
        <v/>
      </c>
      <c r="B740" s="12">
        <f>YEAR(A740)</f>
        <v/>
      </c>
      <c r="C740" s="12">
        <f>YEAR(A740)*12+MONTH(A740)</f>
        <v/>
      </c>
      <c r="D740" s="27">
        <f>IF(D$2="",0,IF(($C740&lt;D$3)+($C740&gt;D$5),0,IF($C740&lt;=D$4,'決まりの表'!$B$5,'決まりの表'!$B$6)))</f>
        <v/>
      </c>
      <c r="E740" s="27">
        <f>IF(E$2="",0,IF(($C740&lt;E$3)+($C740&gt;E$5),0,IF(1+($D$2&lt;&gt;"")*($C740&lt;=$D$6)&gt;=3,'決まりの表'!$B$7,IF($C740&lt;=E$4,'決まりの表'!$B$5,'決まりの表'!$B$6))))</f>
        <v/>
      </c>
      <c r="F740" s="27">
        <f>IF(F$2="",0,IF(($C740&lt;F$3)+($C740&gt;F$5),0,IF(1+($D$2&lt;&gt;"")*($C740&lt;=$D$6)+($E$2&lt;&gt;"")*($C740&lt;=$E$6)&gt;=3,'決まりの表'!$B$7,IF($C740&lt;=F$4,'決まりの表'!$B$5,'決まりの表'!$B$6))))</f>
        <v/>
      </c>
      <c r="G740" s="27">
        <f>IF(G$2="",0,IF(($C740&lt;G$3)+($C740&gt;G$5),0,IF(1+($D$2&lt;&gt;"")*($C740&lt;=$D$6)+($E$2&lt;&gt;"")*($C740&lt;=$E$6)+($F$2&lt;&gt;"")*($C740&lt;=$F$6)&gt;=3,'決まりの表'!$B$7,IF($C740&lt;=G$4,'決まりの表'!$B$5,'決まりの表'!$B$6))))</f>
        <v/>
      </c>
      <c r="H740" s="26">
        <f>SUM(D740:G740)</f>
        <v/>
      </c>
      <c r="I740" s="27">
        <f>IF(COUNTIFS('決まりの表'!$B$12:$B$17,MONTH(A740))&gt;0,H738+H739,0)</f>
        <v/>
      </c>
    </row>
    <row r="741">
      <c r="A741" s="23">
        <f>EOMONTH(A740,0)+1</f>
        <v/>
      </c>
      <c r="B741" s="12">
        <f>YEAR(A741)</f>
        <v/>
      </c>
      <c r="C741" s="12">
        <f>YEAR(A741)*12+MONTH(A741)</f>
        <v/>
      </c>
      <c r="D741" s="27">
        <f>IF(D$2="",0,IF(($C741&lt;D$3)+($C741&gt;D$5),0,IF($C741&lt;=D$4,'決まりの表'!$B$5,'決まりの表'!$B$6)))</f>
        <v/>
      </c>
      <c r="E741" s="27">
        <f>IF(E$2="",0,IF(($C741&lt;E$3)+($C741&gt;E$5),0,IF(1+($D$2&lt;&gt;"")*($C741&lt;=$D$6)&gt;=3,'決まりの表'!$B$7,IF($C741&lt;=E$4,'決まりの表'!$B$5,'決まりの表'!$B$6))))</f>
        <v/>
      </c>
      <c r="F741" s="27">
        <f>IF(F$2="",0,IF(($C741&lt;F$3)+($C741&gt;F$5),0,IF(1+($D$2&lt;&gt;"")*($C741&lt;=$D$6)+($E$2&lt;&gt;"")*($C741&lt;=$E$6)&gt;=3,'決まりの表'!$B$7,IF($C741&lt;=F$4,'決まりの表'!$B$5,'決まりの表'!$B$6))))</f>
        <v/>
      </c>
      <c r="G741" s="27">
        <f>IF(G$2="",0,IF(($C741&lt;G$3)+($C741&gt;G$5),0,IF(1+($D$2&lt;&gt;"")*($C741&lt;=$D$6)+($E$2&lt;&gt;"")*($C741&lt;=$E$6)+($F$2&lt;&gt;"")*($C741&lt;=$F$6)&gt;=3,'決まりの表'!$B$7,IF($C741&lt;=G$4,'決まりの表'!$B$5,'決まりの表'!$B$6))))</f>
        <v/>
      </c>
      <c r="H741" s="26">
        <f>SUM(D741:G741)</f>
        <v/>
      </c>
      <c r="I741" s="27">
        <f>IF(COUNTIFS('決まりの表'!$B$12:$B$17,MONTH(A741))&gt;0,H739+H740,0)</f>
        <v/>
      </c>
    </row>
    <row r="742">
      <c r="A742" s="23">
        <f>EOMONTH(A741,0)+1</f>
        <v/>
      </c>
      <c r="B742" s="12">
        <f>YEAR(A742)</f>
        <v/>
      </c>
      <c r="C742" s="12">
        <f>YEAR(A742)*12+MONTH(A742)</f>
        <v/>
      </c>
      <c r="D742" s="27">
        <f>IF(D$2="",0,IF(($C742&lt;D$3)+($C742&gt;D$5),0,IF($C742&lt;=D$4,'決まりの表'!$B$5,'決まりの表'!$B$6)))</f>
        <v/>
      </c>
      <c r="E742" s="27">
        <f>IF(E$2="",0,IF(($C742&lt;E$3)+($C742&gt;E$5),0,IF(1+($D$2&lt;&gt;"")*($C742&lt;=$D$6)&gt;=3,'決まりの表'!$B$7,IF($C742&lt;=E$4,'決まりの表'!$B$5,'決まりの表'!$B$6))))</f>
        <v/>
      </c>
      <c r="F742" s="27">
        <f>IF(F$2="",0,IF(($C742&lt;F$3)+($C742&gt;F$5),0,IF(1+($D$2&lt;&gt;"")*($C742&lt;=$D$6)+($E$2&lt;&gt;"")*($C742&lt;=$E$6)&gt;=3,'決まりの表'!$B$7,IF($C742&lt;=F$4,'決まりの表'!$B$5,'決まりの表'!$B$6))))</f>
        <v/>
      </c>
      <c r="G742" s="27">
        <f>IF(G$2="",0,IF(($C742&lt;G$3)+($C742&gt;G$5),0,IF(1+($D$2&lt;&gt;"")*($C742&lt;=$D$6)+($E$2&lt;&gt;"")*($C742&lt;=$E$6)+($F$2&lt;&gt;"")*($C742&lt;=$F$6)&gt;=3,'決まりの表'!$B$7,IF($C742&lt;=G$4,'決まりの表'!$B$5,'決まりの表'!$B$6))))</f>
        <v/>
      </c>
      <c r="H742" s="26">
        <f>SUM(D742:G742)</f>
        <v/>
      </c>
      <c r="I742" s="27">
        <f>IF(COUNTIFS('決まりの表'!$B$12:$B$17,MONTH(A742))&gt;0,H740+H741,0)</f>
        <v/>
      </c>
    </row>
    <row r="743">
      <c r="A743" s="23">
        <f>EOMONTH(A742,0)+1</f>
        <v/>
      </c>
      <c r="B743" s="12">
        <f>YEAR(A743)</f>
        <v/>
      </c>
      <c r="C743" s="12">
        <f>YEAR(A743)*12+MONTH(A743)</f>
        <v/>
      </c>
      <c r="D743" s="27">
        <f>IF(D$2="",0,IF(($C743&lt;D$3)+($C743&gt;D$5),0,IF($C743&lt;=D$4,'決まりの表'!$B$5,'決まりの表'!$B$6)))</f>
        <v/>
      </c>
      <c r="E743" s="27">
        <f>IF(E$2="",0,IF(($C743&lt;E$3)+($C743&gt;E$5),0,IF(1+($D$2&lt;&gt;"")*($C743&lt;=$D$6)&gt;=3,'決まりの表'!$B$7,IF($C743&lt;=E$4,'決まりの表'!$B$5,'決まりの表'!$B$6))))</f>
        <v/>
      </c>
      <c r="F743" s="27">
        <f>IF(F$2="",0,IF(($C743&lt;F$3)+($C743&gt;F$5),0,IF(1+($D$2&lt;&gt;"")*($C743&lt;=$D$6)+($E$2&lt;&gt;"")*($C743&lt;=$E$6)&gt;=3,'決まりの表'!$B$7,IF($C743&lt;=F$4,'決まりの表'!$B$5,'決まりの表'!$B$6))))</f>
        <v/>
      </c>
      <c r="G743" s="27">
        <f>IF(G$2="",0,IF(($C743&lt;G$3)+($C743&gt;G$5),0,IF(1+($D$2&lt;&gt;"")*($C743&lt;=$D$6)+($E$2&lt;&gt;"")*($C743&lt;=$E$6)+($F$2&lt;&gt;"")*($C743&lt;=$F$6)&gt;=3,'決まりの表'!$B$7,IF($C743&lt;=G$4,'決まりの表'!$B$5,'決まりの表'!$B$6))))</f>
        <v/>
      </c>
      <c r="H743" s="26">
        <f>SUM(D743:G743)</f>
        <v/>
      </c>
      <c r="I743" s="27">
        <f>IF(COUNTIFS('決まりの表'!$B$12:$B$17,MONTH(A743))&gt;0,H741+H742,0)</f>
        <v/>
      </c>
    </row>
    <row r="744">
      <c r="A744" s="23">
        <f>EOMONTH(A743,0)+1</f>
        <v/>
      </c>
      <c r="B744" s="12">
        <f>YEAR(A744)</f>
        <v/>
      </c>
      <c r="C744" s="12">
        <f>YEAR(A744)*12+MONTH(A744)</f>
        <v/>
      </c>
      <c r="D744" s="27">
        <f>IF(D$2="",0,IF(($C744&lt;D$3)+($C744&gt;D$5),0,IF($C744&lt;=D$4,'決まりの表'!$B$5,'決まりの表'!$B$6)))</f>
        <v/>
      </c>
      <c r="E744" s="27">
        <f>IF(E$2="",0,IF(($C744&lt;E$3)+($C744&gt;E$5),0,IF(1+($D$2&lt;&gt;"")*($C744&lt;=$D$6)&gt;=3,'決まりの表'!$B$7,IF($C744&lt;=E$4,'決まりの表'!$B$5,'決まりの表'!$B$6))))</f>
        <v/>
      </c>
      <c r="F744" s="27">
        <f>IF(F$2="",0,IF(($C744&lt;F$3)+($C744&gt;F$5),0,IF(1+($D$2&lt;&gt;"")*($C744&lt;=$D$6)+($E$2&lt;&gt;"")*($C744&lt;=$E$6)&gt;=3,'決まりの表'!$B$7,IF($C744&lt;=F$4,'決まりの表'!$B$5,'決まりの表'!$B$6))))</f>
        <v/>
      </c>
      <c r="G744" s="27">
        <f>IF(G$2="",0,IF(($C744&lt;G$3)+($C744&gt;G$5),0,IF(1+($D$2&lt;&gt;"")*($C744&lt;=$D$6)+($E$2&lt;&gt;"")*($C744&lt;=$E$6)+($F$2&lt;&gt;"")*($C744&lt;=$F$6)&gt;=3,'決まりの表'!$B$7,IF($C744&lt;=G$4,'決まりの表'!$B$5,'決まりの表'!$B$6))))</f>
        <v/>
      </c>
      <c r="H744" s="26">
        <f>SUM(D744:G744)</f>
        <v/>
      </c>
      <c r="I744" s="27">
        <f>IF(COUNTIFS('決まりの表'!$B$12:$B$17,MONTH(A744))&gt;0,H742+H743,0)</f>
        <v/>
      </c>
    </row>
    <row r="745">
      <c r="A745" s="23">
        <f>EOMONTH(A744,0)+1</f>
        <v/>
      </c>
      <c r="B745" s="12">
        <f>YEAR(A745)</f>
        <v/>
      </c>
      <c r="C745" s="12">
        <f>YEAR(A745)*12+MONTH(A745)</f>
        <v/>
      </c>
      <c r="D745" s="27">
        <f>IF(D$2="",0,IF(($C745&lt;D$3)+($C745&gt;D$5),0,IF($C745&lt;=D$4,'決まりの表'!$B$5,'決まりの表'!$B$6)))</f>
        <v/>
      </c>
      <c r="E745" s="27">
        <f>IF(E$2="",0,IF(($C745&lt;E$3)+($C745&gt;E$5),0,IF(1+($D$2&lt;&gt;"")*($C745&lt;=$D$6)&gt;=3,'決まりの表'!$B$7,IF($C745&lt;=E$4,'決まりの表'!$B$5,'決まりの表'!$B$6))))</f>
        <v/>
      </c>
      <c r="F745" s="27">
        <f>IF(F$2="",0,IF(($C745&lt;F$3)+($C745&gt;F$5),0,IF(1+($D$2&lt;&gt;"")*($C745&lt;=$D$6)+($E$2&lt;&gt;"")*($C745&lt;=$E$6)&gt;=3,'決まりの表'!$B$7,IF($C745&lt;=F$4,'決まりの表'!$B$5,'決まりの表'!$B$6))))</f>
        <v/>
      </c>
      <c r="G745" s="27">
        <f>IF(G$2="",0,IF(($C745&lt;G$3)+($C745&gt;G$5),0,IF(1+($D$2&lt;&gt;"")*($C745&lt;=$D$6)+($E$2&lt;&gt;"")*($C745&lt;=$E$6)+($F$2&lt;&gt;"")*($C745&lt;=$F$6)&gt;=3,'決まりの表'!$B$7,IF($C745&lt;=G$4,'決まりの表'!$B$5,'決まりの表'!$B$6))))</f>
        <v/>
      </c>
      <c r="H745" s="26">
        <f>SUM(D745:G745)</f>
        <v/>
      </c>
      <c r="I745" s="27">
        <f>IF(COUNTIFS('決まりの表'!$B$12:$B$17,MONTH(A745))&gt;0,H743+H744,0)</f>
        <v/>
      </c>
    </row>
    <row r="746">
      <c r="A746" s="23">
        <f>EOMONTH(A745,0)+1</f>
        <v/>
      </c>
      <c r="B746" s="12">
        <f>YEAR(A746)</f>
        <v/>
      </c>
      <c r="C746" s="12">
        <f>YEAR(A746)*12+MONTH(A746)</f>
        <v/>
      </c>
      <c r="D746" s="27">
        <f>IF(D$2="",0,IF(($C746&lt;D$3)+($C746&gt;D$5),0,IF($C746&lt;=D$4,'決まりの表'!$B$5,'決まりの表'!$B$6)))</f>
        <v/>
      </c>
      <c r="E746" s="27">
        <f>IF(E$2="",0,IF(($C746&lt;E$3)+($C746&gt;E$5),0,IF(1+($D$2&lt;&gt;"")*($C746&lt;=$D$6)&gt;=3,'決まりの表'!$B$7,IF($C746&lt;=E$4,'決まりの表'!$B$5,'決まりの表'!$B$6))))</f>
        <v/>
      </c>
      <c r="F746" s="27">
        <f>IF(F$2="",0,IF(($C746&lt;F$3)+($C746&gt;F$5),0,IF(1+($D$2&lt;&gt;"")*($C746&lt;=$D$6)+($E$2&lt;&gt;"")*($C746&lt;=$E$6)&gt;=3,'決まりの表'!$B$7,IF($C746&lt;=F$4,'決まりの表'!$B$5,'決まりの表'!$B$6))))</f>
        <v/>
      </c>
      <c r="G746" s="27">
        <f>IF(G$2="",0,IF(($C746&lt;G$3)+($C746&gt;G$5),0,IF(1+($D$2&lt;&gt;"")*($C746&lt;=$D$6)+($E$2&lt;&gt;"")*($C746&lt;=$E$6)+($F$2&lt;&gt;"")*($C746&lt;=$F$6)&gt;=3,'決まりの表'!$B$7,IF($C746&lt;=G$4,'決まりの表'!$B$5,'決まりの表'!$B$6))))</f>
        <v/>
      </c>
      <c r="H746" s="26">
        <f>SUM(D746:G746)</f>
        <v/>
      </c>
      <c r="I746" s="27">
        <f>IF(COUNTIFS('決まりの表'!$B$12:$B$17,MONTH(A746))&gt;0,H744+H745,0)</f>
        <v/>
      </c>
    </row>
    <row r="747">
      <c r="A747" s="23">
        <f>EOMONTH(A746,0)+1</f>
        <v/>
      </c>
      <c r="B747" s="12">
        <f>YEAR(A747)</f>
        <v/>
      </c>
      <c r="C747" s="12">
        <f>YEAR(A747)*12+MONTH(A747)</f>
        <v/>
      </c>
      <c r="D747" s="27">
        <f>IF(D$2="",0,IF(($C747&lt;D$3)+($C747&gt;D$5),0,IF($C747&lt;=D$4,'決まりの表'!$B$5,'決まりの表'!$B$6)))</f>
        <v/>
      </c>
      <c r="E747" s="27">
        <f>IF(E$2="",0,IF(($C747&lt;E$3)+($C747&gt;E$5),0,IF(1+($D$2&lt;&gt;"")*($C747&lt;=$D$6)&gt;=3,'決まりの表'!$B$7,IF($C747&lt;=E$4,'決まりの表'!$B$5,'決まりの表'!$B$6))))</f>
        <v/>
      </c>
      <c r="F747" s="27">
        <f>IF(F$2="",0,IF(($C747&lt;F$3)+($C747&gt;F$5),0,IF(1+($D$2&lt;&gt;"")*($C747&lt;=$D$6)+($E$2&lt;&gt;"")*($C747&lt;=$E$6)&gt;=3,'決まりの表'!$B$7,IF($C747&lt;=F$4,'決まりの表'!$B$5,'決まりの表'!$B$6))))</f>
        <v/>
      </c>
      <c r="G747" s="27">
        <f>IF(G$2="",0,IF(($C747&lt;G$3)+($C747&gt;G$5),0,IF(1+($D$2&lt;&gt;"")*($C747&lt;=$D$6)+($E$2&lt;&gt;"")*($C747&lt;=$E$6)+($F$2&lt;&gt;"")*($C747&lt;=$F$6)&gt;=3,'決まりの表'!$B$7,IF($C747&lt;=G$4,'決まりの表'!$B$5,'決まりの表'!$B$6))))</f>
        <v/>
      </c>
      <c r="H747" s="26">
        <f>SUM(D747:G747)</f>
        <v/>
      </c>
      <c r="I747" s="27">
        <f>IF(COUNTIFS('決まりの表'!$B$12:$B$17,MONTH(A747))&gt;0,H745+H746,0)</f>
        <v/>
      </c>
    </row>
    <row r="748">
      <c r="A748" s="23">
        <f>EOMONTH(A747,0)+1</f>
        <v/>
      </c>
      <c r="B748" s="12">
        <f>YEAR(A748)</f>
        <v/>
      </c>
      <c r="C748" s="12">
        <f>YEAR(A748)*12+MONTH(A748)</f>
        <v/>
      </c>
      <c r="D748" s="27">
        <f>IF(D$2="",0,IF(($C748&lt;D$3)+($C748&gt;D$5),0,IF($C748&lt;=D$4,'決まりの表'!$B$5,'決まりの表'!$B$6)))</f>
        <v/>
      </c>
      <c r="E748" s="27">
        <f>IF(E$2="",0,IF(($C748&lt;E$3)+($C748&gt;E$5),0,IF(1+($D$2&lt;&gt;"")*($C748&lt;=$D$6)&gt;=3,'決まりの表'!$B$7,IF($C748&lt;=E$4,'決まりの表'!$B$5,'決まりの表'!$B$6))))</f>
        <v/>
      </c>
      <c r="F748" s="27">
        <f>IF(F$2="",0,IF(($C748&lt;F$3)+($C748&gt;F$5),0,IF(1+($D$2&lt;&gt;"")*($C748&lt;=$D$6)+($E$2&lt;&gt;"")*($C748&lt;=$E$6)&gt;=3,'決まりの表'!$B$7,IF($C748&lt;=F$4,'決まりの表'!$B$5,'決まりの表'!$B$6))))</f>
        <v/>
      </c>
      <c r="G748" s="27">
        <f>IF(G$2="",0,IF(($C748&lt;G$3)+($C748&gt;G$5),0,IF(1+($D$2&lt;&gt;"")*($C748&lt;=$D$6)+($E$2&lt;&gt;"")*($C748&lt;=$E$6)+($F$2&lt;&gt;"")*($C748&lt;=$F$6)&gt;=3,'決まりの表'!$B$7,IF($C748&lt;=G$4,'決まりの表'!$B$5,'決まりの表'!$B$6))))</f>
        <v/>
      </c>
      <c r="H748" s="26">
        <f>SUM(D748:G748)</f>
        <v/>
      </c>
      <c r="I748" s="27">
        <f>IF(COUNTIFS('決まりの表'!$B$12:$B$17,MONTH(A748))&gt;0,H746+H747,0)</f>
        <v/>
      </c>
    </row>
    <row r="749">
      <c r="A749" s="23">
        <f>EOMONTH(A748,0)+1</f>
        <v/>
      </c>
      <c r="B749" s="12">
        <f>YEAR(A749)</f>
        <v/>
      </c>
      <c r="C749" s="12">
        <f>YEAR(A749)*12+MONTH(A749)</f>
        <v/>
      </c>
      <c r="D749" s="27">
        <f>IF(D$2="",0,IF(($C749&lt;D$3)+($C749&gt;D$5),0,IF($C749&lt;=D$4,'決まりの表'!$B$5,'決まりの表'!$B$6)))</f>
        <v/>
      </c>
      <c r="E749" s="27">
        <f>IF(E$2="",0,IF(($C749&lt;E$3)+($C749&gt;E$5),0,IF(1+($D$2&lt;&gt;"")*($C749&lt;=$D$6)&gt;=3,'決まりの表'!$B$7,IF($C749&lt;=E$4,'決まりの表'!$B$5,'決まりの表'!$B$6))))</f>
        <v/>
      </c>
      <c r="F749" s="27">
        <f>IF(F$2="",0,IF(($C749&lt;F$3)+($C749&gt;F$5),0,IF(1+($D$2&lt;&gt;"")*($C749&lt;=$D$6)+($E$2&lt;&gt;"")*($C749&lt;=$E$6)&gt;=3,'決まりの表'!$B$7,IF($C749&lt;=F$4,'決まりの表'!$B$5,'決まりの表'!$B$6))))</f>
        <v/>
      </c>
      <c r="G749" s="27">
        <f>IF(G$2="",0,IF(($C749&lt;G$3)+($C749&gt;G$5),0,IF(1+($D$2&lt;&gt;"")*($C749&lt;=$D$6)+($E$2&lt;&gt;"")*($C749&lt;=$E$6)+($F$2&lt;&gt;"")*($C749&lt;=$F$6)&gt;=3,'決まりの表'!$B$7,IF($C749&lt;=G$4,'決まりの表'!$B$5,'決まりの表'!$B$6))))</f>
        <v/>
      </c>
      <c r="H749" s="26">
        <f>SUM(D749:G749)</f>
        <v/>
      </c>
      <c r="I749" s="27">
        <f>IF(COUNTIFS('決まりの表'!$B$12:$B$17,MONTH(A749))&gt;0,H747+H748,0)</f>
        <v/>
      </c>
    </row>
    <row r="750">
      <c r="A750" s="23">
        <f>EOMONTH(A749,0)+1</f>
        <v/>
      </c>
      <c r="B750" s="12">
        <f>YEAR(A750)</f>
        <v/>
      </c>
      <c r="C750" s="12">
        <f>YEAR(A750)*12+MONTH(A750)</f>
        <v/>
      </c>
      <c r="D750" s="27">
        <f>IF(D$2="",0,IF(($C750&lt;D$3)+($C750&gt;D$5),0,IF($C750&lt;=D$4,'決まりの表'!$B$5,'決まりの表'!$B$6)))</f>
        <v/>
      </c>
      <c r="E750" s="27">
        <f>IF(E$2="",0,IF(($C750&lt;E$3)+($C750&gt;E$5),0,IF(1+($D$2&lt;&gt;"")*($C750&lt;=$D$6)&gt;=3,'決まりの表'!$B$7,IF($C750&lt;=E$4,'決まりの表'!$B$5,'決まりの表'!$B$6))))</f>
        <v/>
      </c>
      <c r="F750" s="27">
        <f>IF(F$2="",0,IF(($C750&lt;F$3)+($C750&gt;F$5),0,IF(1+($D$2&lt;&gt;"")*($C750&lt;=$D$6)+($E$2&lt;&gt;"")*($C750&lt;=$E$6)&gt;=3,'決まりの表'!$B$7,IF($C750&lt;=F$4,'決まりの表'!$B$5,'決まりの表'!$B$6))))</f>
        <v/>
      </c>
      <c r="G750" s="27">
        <f>IF(G$2="",0,IF(($C750&lt;G$3)+($C750&gt;G$5),0,IF(1+($D$2&lt;&gt;"")*($C750&lt;=$D$6)+($E$2&lt;&gt;"")*($C750&lt;=$E$6)+($F$2&lt;&gt;"")*($C750&lt;=$F$6)&gt;=3,'決まりの表'!$B$7,IF($C750&lt;=G$4,'決まりの表'!$B$5,'決まりの表'!$B$6))))</f>
        <v/>
      </c>
      <c r="H750" s="26">
        <f>SUM(D750:G750)</f>
        <v/>
      </c>
      <c r="I750" s="27">
        <f>IF(COUNTIFS('決まりの表'!$B$12:$B$17,MONTH(A750))&gt;0,H748+H749,0)</f>
        <v/>
      </c>
    </row>
    <row r="751">
      <c r="A751" s="23">
        <f>EOMONTH(A750,0)+1</f>
        <v/>
      </c>
      <c r="B751" s="12">
        <f>YEAR(A751)</f>
        <v/>
      </c>
      <c r="C751" s="12">
        <f>YEAR(A751)*12+MONTH(A751)</f>
        <v/>
      </c>
      <c r="D751" s="27">
        <f>IF(D$2="",0,IF(($C751&lt;D$3)+($C751&gt;D$5),0,IF($C751&lt;=D$4,'決まりの表'!$B$5,'決まりの表'!$B$6)))</f>
        <v/>
      </c>
      <c r="E751" s="27">
        <f>IF(E$2="",0,IF(($C751&lt;E$3)+($C751&gt;E$5),0,IF(1+($D$2&lt;&gt;"")*($C751&lt;=$D$6)&gt;=3,'決まりの表'!$B$7,IF($C751&lt;=E$4,'決まりの表'!$B$5,'決まりの表'!$B$6))))</f>
        <v/>
      </c>
      <c r="F751" s="27">
        <f>IF(F$2="",0,IF(($C751&lt;F$3)+($C751&gt;F$5),0,IF(1+($D$2&lt;&gt;"")*($C751&lt;=$D$6)+($E$2&lt;&gt;"")*($C751&lt;=$E$6)&gt;=3,'決まりの表'!$B$7,IF($C751&lt;=F$4,'決まりの表'!$B$5,'決まりの表'!$B$6))))</f>
        <v/>
      </c>
      <c r="G751" s="27">
        <f>IF(G$2="",0,IF(($C751&lt;G$3)+($C751&gt;G$5),0,IF(1+($D$2&lt;&gt;"")*($C751&lt;=$D$6)+($E$2&lt;&gt;"")*($C751&lt;=$E$6)+($F$2&lt;&gt;"")*($C751&lt;=$F$6)&gt;=3,'決まりの表'!$B$7,IF($C751&lt;=G$4,'決まりの表'!$B$5,'決まりの表'!$B$6))))</f>
        <v/>
      </c>
      <c r="H751" s="26">
        <f>SUM(D751:G751)</f>
        <v/>
      </c>
      <c r="I751" s="27">
        <f>IF(COUNTIFS('決まりの表'!$B$12:$B$17,MONTH(A751))&gt;0,H749+H750,0)</f>
        <v/>
      </c>
    </row>
    <row r="752">
      <c r="A752" s="23">
        <f>EOMONTH(A751,0)+1</f>
        <v/>
      </c>
      <c r="B752" s="12">
        <f>YEAR(A752)</f>
        <v/>
      </c>
      <c r="C752" s="12">
        <f>YEAR(A752)*12+MONTH(A752)</f>
        <v/>
      </c>
      <c r="D752" s="27">
        <f>IF(D$2="",0,IF(($C752&lt;D$3)+($C752&gt;D$5),0,IF($C752&lt;=D$4,'決まりの表'!$B$5,'決まりの表'!$B$6)))</f>
        <v/>
      </c>
      <c r="E752" s="27">
        <f>IF(E$2="",0,IF(($C752&lt;E$3)+($C752&gt;E$5),0,IF(1+($D$2&lt;&gt;"")*($C752&lt;=$D$6)&gt;=3,'決まりの表'!$B$7,IF($C752&lt;=E$4,'決まりの表'!$B$5,'決まりの表'!$B$6))))</f>
        <v/>
      </c>
      <c r="F752" s="27">
        <f>IF(F$2="",0,IF(($C752&lt;F$3)+($C752&gt;F$5),0,IF(1+($D$2&lt;&gt;"")*($C752&lt;=$D$6)+($E$2&lt;&gt;"")*($C752&lt;=$E$6)&gt;=3,'決まりの表'!$B$7,IF($C752&lt;=F$4,'決まりの表'!$B$5,'決まりの表'!$B$6))))</f>
        <v/>
      </c>
      <c r="G752" s="27">
        <f>IF(G$2="",0,IF(($C752&lt;G$3)+($C752&gt;G$5),0,IF(1+($D$2&lt;&gt;"")*($C752&lt;=$D$6)+($E$2&lt;&gt;"")*($C752&lt;=$E$6)+($F$2&lt;&gt;"")*($C752&lt;=$F$6)&gt;=3,'決まりの表'!$B$7,IF($C752&lt;=G$4,'決まりの表'!$B$5,'決まりの表'!$B$6))))</f>
        <v/>
      </c>
      <c r="H752" s="26">
        <f>SUM(D752:G752)</f>
        <v/>
      </c>
      <c r="I752" s="27">
        <f>IF(COUNTIFS('決まりの表'!$B$12:$B$17,MONTH(A752))&gt;0,H750+H751,0)</f>
        <v/>
      </c>
    </row>
    <row r="753">
      <c r="A753" s="23">
        <f>EOMONTH(A752,0)+1</f>
        <v/>
      </c>
      <c r="B753" s="12">
        <f>YEAR(A753)</f>
        <v/>
      </c>
      <c r="C753" s="12">
        <f>YEAR(A753)*12+MONTH(A753)</f>
        <v/>
      </c>
      <c r="D753" s="27">
        <f>IF(D$2="",0,IF(($C753&lt;D$3)+($C753&gt;D$5),0,IF($C753&lt;=D$4,'決まりの表'!$B$5,'決まりの表'!$B$6)))</f>
        <v/>
      </c>
      <c r="E753" s="27">
        <f>IF(E$2="",0,IF(($C753&lt;E$3)+($C753&gt;E$5),0,IF(1+($D$2&lt;&gt;"")*($C753&lt;=$D$6)&gt;=3,'決まりの表'!$B$7,IF($C753&lt;=E$4,'決まりの表'!$B$5,'決まりの表'!$B$6))))</f>
        <v/>
      </c>
      <c r="F753" s="27">
        <f>IF(F$2="",0,IF(($C753&lt;F$3)+($C753&gt;F$5),0,IF(1+($D$2&lt;&gt;"")*($C753&lt;=$D$6)+($E$2&lt;&gt;"")*($C753&lt;=$E$6)&gt;=3,'決まりの表'!$B$7,IF($C753&lt;=F$4,'決まりの表'!$B$5,'決まりの表'!$B$6))))</f>
        <v/>
      </c>
      <c r="G753" s="27">
        <f>IF(G$2="",0,IF(($C753&lt;G$3)+($C753&gt;G$5),0,IF(1+($D$2&lt;&gt;"")*($C753&lt;=$D$6)+($E$2&lt;&gt;"")*($C753&lt;=$E$6)+($F$2&lt;&gt;"")*($C753&lt;=$F$6)&gt;=3,'決まりの表'!$B$7,IF($C753&lt;=G$4,'決まりの表'!$B$5,'決まりの表'!$B$6))))</f>
        <v/>
      </c>
      <c r="H753" s="26">
        <f>SUM(D753:G753)</f>
        <v/>
      </c>
      <c r="I753" s="27">
        <f>IF(COUNTIFS('決まりの表'!$B$12:$B$17,MONTH(A753))&gt;0,H751+H752,0)</f>
        <v/>
      </c>
    </row>
    <row r="754">
      <c r="A754" s="23">
        <f>EOMONTH(A753,0)+1</f>
        <v/>
      </c>
      <c r="B754" s="12">
        <f>YEAR(A754)</f>
        <v/>
      </c>
      <c r="C754" s="12">
        <f>YEAR(A754)*12+MONTH(A754)</f>
        <v/>
      </c>
      <c r="D754" s="27">
        <f>IF(D$2="",0,IF(($C754&lt;D$3)+($C754&gt;D$5),0,IF($C754&lt;=D$4,'決まりの表'!$B$5,'決まりの表'!$B$6)))</f>
        <v/>
      </c>
      <c r="E754" s="27">
        <f>IF(E$2="",0,IF(($C754&lt;E$3)+($C754&gt;E$5),0,IF(1+($D$2&lt;&gt;"")*($C754&lt;=$D$6)&gt;=3,'決まりの表'!$B$7,IF($C754&lt;=E$4,'決まりの表'!$B$5,'決まりの表'!$B$6))))</f>
        <v/>
      </c>
      <c r="F754" s="27">
        <f>IF(F$2="",0,IF(($C754&lt;F$3)+($C754&gt;F$5),0,IF(1+($D$2&lt;&gt;"")*($C754&lt;=$D$6)+($E$2&lt;&gt;"")*($C754&lt;=$E$6)&gt;=3,'決まりの表'!$B$7,IF($C754&lt;=F$4,'決まりの表'!$B$5,'決まりの表'!$B$6))))</f>
        <v/>
      </c>
      <c r="G754" s="27">
        <f>IF(G$2="",0,IF(($C754&lt;G$3)+($C754&gt;G$5),0,IF(1+($D$2&lt;&gt;"")*($C754&lt;=$D$6)+($E$2&lt;&gt;"")*($C754&lt;=$E$6)+($F$2&lt;&gt;"")*($C754&lt;=$F$6)&gt;=3,'決まりの表'!$B$7,IF($C754&lt;=G$4,'決まりの表'!$B$5,'決まりの表'!$B$6))))</f>
        <v/>
      </c>
      <c r="H754" s="26">
        <f>SUM(D754:G754)</f>
        <v/>
      </c>
      <c r="I754" s="27">
        <f>IF(COUNTIFS('決まりの表'!$B$12:$B$17,MONTH(A754))&gt;0,H752+H753,0)</f>
        <v/>
      </c>
    </row>
    <row r="755">
      <c r="A755" s="23">
        <f>EOMONTH(A754,0)+1</f>
        <v/>
      </c>
      <c r="B755" s="12">
        <f>YEAR(A755)</f>
        <v/>
      </c>
      <c r="C755" s="12">
        <f>YEAR(A755)*12+MONTH(A755)</f>
        <v/>
      </c>
      <c r="D755" s="27">
        <f>IF(D$2="",0,IF(($C755&lt;D$3)+($C755&gt;D$5),0,IF($C755&lt;=D$4,'決まりの表'!$B$5,'決まりの表'!$B$6)))</f>
        <v/>
      </c>
      <c r="E755" s="27">
        <f>IF(E$2="",0,IF(($C755&lt;E$3)+($C755&gt;E$5),0,IF(1+($D$2&lt;&gt;"")*($C755&lt;=$D$6)&gt;=3,'決まりの表'!$B$7,IF($C755&lt;=E$4,'決まりの表'!$B$5,'決まりの表'!$B$6))))</f>
        <v/>
      </c>
      <c r="F755" s="27">
        <f>IF(F$2="",0,IF(($C755&lt;F$3)+($C755&gt;F$5),0,IF(1+($D$2&lt;&gt;"")*($C755&lt;=$D$6)+($E$2&lt;&gt;"")*($C755&lt;=$E$6)&gt;=3,'決まりの表'!$B$7,IF($C755&lt;=F$4,'決まりの表'!$B$5,'決まりの表'!$B$6))))</f>
        <v/>
      </c>
      <c r="G755" s="27">
        <f>IF(G$2="",0,IF(($C755&lt;G$3)+($C755&gt;G$5),0,IF(1+($D$2&lt;&gt;"")*($C755&lt;=$D$6)+($E$2&lt;&gt;"")*($C755&lt;=$E$6)+($F$2&lt;&gt;"")*($C755&lt;=$F$6)&gt;=3,'決まりの表'!$B$7,IF($C755&lt;=G$4,'決まりの表'!$B$5,'決まりの表'!$B$6))))</f>
        <v/>
      </c>
      <c r="H755" s="26">
        <f>SUM(D755:G755)</f>
        <v/>
      </c>
      <c r="I755" s="27">
        <f>IF(COUNTIFS('決まりの表'!$B$12:$B$17,MONTH(A755))&gt;0,H753+H754,0)</f>
        <v/>
      </c>
    </row>
    <row r="756">
      <c r="A756" s="23">
        <f>EOMONTH(A755,0)+1</f>
        <v/>
      </c>
      <c r="B756" s="12">
        <f>YEAR(A756)</f>
        <v/>
      </c>
      <c r="C756" s="12">
        <f>YEAR(A756)*12+MONTH(A756)</f>
        <v/>
      </c>
      <c r="D756" s="27">
        <f>IF(D$2="",0,IF(($C756&lt;D$3)+($C756&gt;D$5),0,IF($C756&lt;=D$4,'決まりの表'!$B$5,'決まりの表'!$B$6)))</f>
        <v/>
      </c>
      <c r="E756" s="27">
        <f>IF(E$2="",0,IF(($C756&lt;E$3)+($C756&gt;E$5),0,IF(1+($D$2&lt;&gt;"")*($C756&lt;=$D$6)&gt;=3,'決まりの表'!$B$7,IF($C756&lt;=E$4,'決まりの表'!$B$5,'決まりの表'!$B$6))))</f>
        <v/>
      </c>
      <c r="F756" s="27">
        <f>IF(F$2="",0,IF(($C756&lt;F$3)+($C756&gt;F$5),0,IF(1+($D$2&lt;&gt;"")*($C756&lt;=$D$6)+($E$2&lt;&gt;"")*($C756&lt;=$E$6)&gt;=3,'決まりの表'!$B$7,IF($C756&lt;=F$4,'決まりの表'!$B$5,'決まりの表'!$B$6))))</f>
        <v/>
      </c>
      <c r="G756" s="27">
        <f>IF(G$2="",0,IF(($C756&lt;G$3)+($C756&gt;G$5),0,IF(1+($D$2&lt;&gt;"")*($C756&lt;=$D$6)+($E$2&lt;&gt;"")*($C756&lt;=$E$6)+($F$2&lt;&gt;"")*($C756&lt;=$F$6)&gt;=3,'決まりの表'!$B$7,IF($C756&lt;=G$4,'決まりの表'!$B$5,'決まりの表'!$B$6))))</f>
        <v/>
      </c>
      <c r="H756" s="26">
        <f>SUM(D756:G756)</f>
        <v/>
      </c>
      <c r="I756" s="27">
        <f>IF(COUNTIFS('決まりの表'!$B$12:$B$17,MONTH(A756))&gt;0,H754+H755,0)</f>
        <v/>
      </c>
    </row>
    <row r="757">
      <c r="A757" s="23">
        <f>EOMONTH(A756,0)+1</f>
        <v/>
      </c>
      <c r="B757" s="12">
        <f>YEAR(A757)</f>
        <v/>
      </c>
      <c r="C757" s="12">
        <f>YEAR(A757)*12+MONTH(A757)</f>
        <v/>
      </c>
      <c r="D757" s="27">
        <f>IF(D$2="",0,IF(($C757&lt;D$3)+($C757&gt;D$5),0,IF($C757&lt;=D$4,'決まりの表'!$B$5,'決まりの表'!$B$6)))</f>
        <v/>
      </c>
      <c r="E757" s="27">
        <f>IF(E$2="",0,IF(($C757&lt;E$3)+($C757&gt;E$5),0,IF(1+($D$2&lt;&gt;"")*($C757&lt;=$D$6)&gt;=3,'決まりの表'!$B$7,IF($C757&lt;=E$4,'決まりの表'!$B$5,'決まりの表'!$B$6))))</f>
        <v/>
      </c>
      <c r="F757" s="27">
        <f>IF(F$2="",0,IF(($C757&lt;F$3)+($C757&gt;F$5),0,IF(1+($D$2&lt;&gt;"")*($C757&lt;=$D$6)+($E$2&lt;&gt;"")*($C757&lt;=$E$6)&gt;=3,'決まりの表'!$B$7,IF($C757&lt;=F$4,'決まりの表'!$B$5,'決まりの表'!$B$6))))</f>
        <v/>
      </c>
      <c r="G757" s="27">
        <f>IF(G$2="",0,IF(($C757&lt;G$3)+($C757&gt;G$5),0,IF(1+($D$2&lt;&gt;"")*($C757&lt;=$D$6)+($E$2&lt;&gt;"")*($C757&lt;=$E$6)+($F$2&lt;&gt;"")*($C757&lt;=$F$6)&gt;=3,'決まりの表'!$B$7,IF($C757&lt;=G$4,'決まりの表'!$B$5,'決まりの表'!$B$6))))</f>
        <v/>
      </c>
      <c r="H757" s="26">
        <f>SUM(D757:G757)</f>
        <v/>
      </c>
      <c r="I757" s="27">
        <f>IF(COUNTIFS('決まりの表'!$B$12:$B$17,MONTH(A757))&gt;0,H755+H756,0)</f>
        <v/>
      </c>
    </row>
    <row r="758">
      <c r="A758" s="23">
        <f>EOMONTH(A757,0)+1</f>
        <v/>
      </c>
      <c r="B758" s="12">
        <f>YEAR(A758)</f>
        <v/>
      </c>
      <c r="C758" s="12">
        <f>YEAR(A758)*12+MONTH(A758)</f>
        <v/>
      </c>
      <c r="D758" s="27">
        <f>IF(D$2="",0,IF(($C758&lt;D$3)+($C758&gt;D$5),0,IF($C758&lt;=D$4,'決まりの表'!$B$5,'決まりの表'!$B$6)))</f>
        <v/>
      </c>
      <c r="E758" s="27">
        <f>IF(E$2="",0,IF(($C758&lt;E$3)+($C758&gt;E$5),0,IF(1+($D$2&lt;&gt;"")*($C758&lt;=$D$6)&gt;=3,'決まりの表'!$B$7,IF($C758&lt;=E$4,'決まりの表'!$B$5,'決まりの表'!$B$6))))</f>
        <v/>
      </c>
      <c r="F758" s="27">
        <f>IF(F$2="",0,IF(($C758&lt;F$3)+($C758&gt;F$5),0,IF(1+($D$2&lt;&gt;"")*($C758&lt;=$D$6)+($E$2&lt;&gt;"")*($C758&lt;=$E$6)&gt;=3,'決まりの表'!$B$7,IF($C758&lt;=F$4,'決まりの表'!$B$5,'決まりの表'!$B$6))))</f>
        <v/>
      </c>
      <c r="G758" s="27">
        <f>IF(G$2="",0,IF(($C758&lt;G$3)+($C758&gt;G$5),0,IF(1+($D$2&lt;&gt;"")*($C758&lt;=$D$6)+($E$2&lt;&gt;"")*($C758&lt;=$E$6)+($F$2&lt;&gt;"")*($C758&lt;=$F$6)&gt;=3,'決まりの表'!$B$7,IF($C758&lt;=G$4,'決まりの表'!$B$5,'決まりの表'!$B$6))))</f>
        <v/>
      </c>
      <c r="H758" s="26">
        <f>SUM(D758:G758)</f>
        <v/>
      </c>
      <c r="I758" s="27">
        <f>IF(COUNTIFS('決まりの表'!$B$12:$B$17,MONTH(A758))&gt;0,H756+H757,0)</f>
        <v/>
      </c>
    </row>
    <row r="759">
      <c r="A759" s="23">
        <f>EOMONTH(A758,0)+1</f>
        <v/>
      </c>
      <c r="B759" s="12">
        <f>YEAR(A759)</f>
        <v/>
      </c>
      <c r="C759" s="12">
        <f>YEAR(A759)*12+MONTH(A759)</f>
        <v/>
      </c>
      <c r="D759" s="27">
        <f>IF(D$2="",0,IF(($C759&lt;D$3)+($C759&gt;D$5),0,IF($C759&lt;=D$4,'決まりの表'!$B$5,'決まりの表'!$B$6)))</f>
        <v/>
      </c>
      <c r="E759" s="27">
        <f>IF(E$2="",0,IF(($C759&lt;E$3)+($C759&gt;E$5),0,IF(1+($D$2&lt;&gt;"")*($C759&lt;=$D$6)&gt;=3,'決まりの表'!$B$7,IF($C759&lt;=E$4,'決まりの表'!$B$5,'決まりの表'!$B$6))))</f>
        <v/>
      </c>
      <c r="F759" s="27">
        <f>IF(F$2="",0,IF(($C759&lt;F$3)+($C759&gt;F$5),0,IF(1+($D$2&lt;&gt;"")*($C759&lt;=$D$6)+($E$2&lt;&gt;"")*($C759&lt;=$E$6)&gt;=3,'決まりの表'!$B$7,IF($C759&lt;=F$4,'決まりの表'!$B$5,'決まりの表'!$B$6))))</f>
        <v/>
      </c>
      <c r="G759" s="27">
        <f>IF(G$2="",0,IF(($C759&lt;G$3)+($C759&gt;G$5),0,IF(1+($D$2&lt;&gt;"")*($C759&lt;=$D$6)+($E$2&lt;&gt;"")*($C759&lt;=$E$6)+($F$2&lt;&gt;"")*($C759&lt;=$F$6)&gt;=3,'決まりの表'!$B$7,IF($C759&lt;=G$4,'決まりの表'!$B$5,'決まりの表'!$B$6))))</f>
        <v/>
      </c>
      <c r="H759" s="26">
        <f>SUM(D759:G759)</f>
        <v/>
      </c>
      <c r="I759" s="27">
        <f>IF(COUNTIFS('決まりの表'!$B$12:$B$17,MONTH(A759))&gt;0,H757+H758,0)</f>
        <v/>
      </c>
    </row>
    <row r="760">
      <c r="A760" s="23">
        <f>EOMONTH(A759,0)+1</f>
        <v/>
      </c>
      <c r="B760" s="12">
        <f>YEAR(A760)</f>
        <v/>
      </c>
      <c r="C760" s="12">
        <f>YEAR(A760)*12+MONTH(A760)</f>
        <v/>
      </c>
      <c r="D760" s="27">
        <f>IF(D$2="",0,IF(($C760&lt;D$3)+($C760&gt;D$5),0,IF($C760&lt;=D$4,'決まりの表'!$B$5,'決まりの表'!$B$6)))</f>
        <v/>
      </c>
      <c r="E760" s="27">
        <f>IF(E$2="",0,IF(($C760&lt;E$3)+($C760&gt;E$5),0,IF(1+($D$2&lt;&gt;"")*($C760&lt;=$D$6)&gt;=3,'決まりの表'!$B$7,IF($C760&lt;=E$4,'決まりの表'!$B$5,'決まりの表'!$B$6))))</f>
        <v/>
      </c>
      <c r="F760" s="27">
        <f>IF(F$2="",0,IF(($C760&lt;F$3)+($C760&gt;F$5),0,IF(1+($D$2&lt;&gt;"")*($C760&lt;=$D$6)+($E$2&lt;&gt;"")*($C760&lt;=$E$6)&gt;=3,'決まりの表'!$B$7,IF($C760&lt;=F$4,'決まりの表'!$B$5,'決まりの表'!$B$6))))</f>
        <v/>
      </c>
      <c r="G760" s="27">
        <f>IF(G$2="",0,IF(($C760&lt;G$3)+($C760&gt;G$5),0,IF(1+($D$2&lt;&gt;"")*($C760&lt;=$D$6)+($E$2&lt;&gt;"")*($C760&lt;=$E$6)+($F$2&lt;&gt;"")*($C760&lt;=$F$6)&gt;=3,'決まりの表'!$B$7,IF($C760&lt;=G$4,'決まりの表'!$B$5,'決まりの表'!$B$6))))</f>
        <v/>
      </c>
      <c r="H760" s="26">
        <f>SUM(D760:G760)</f>
        <v/>
      </c>
      <c r="I760" s="27">
        <f>IF(COUNTIFS('決まりの表'!$B$12:$B$17,MONTH(A760))&gt;0,H758+H759,0)</f>
        <v/>
      </c>
    </row>
    <row r="761">
      <c r="A761" s="23">
        <f>EOMONTH(A760,0)+1</f>
        <v/>
      </c>
      <c r="B761" s="12">
        <f>YEAR(A761)</f>
        <v/>
      </c>
      <c r="C761" s="12">
        <f>YEAR(A761)*12+MONTH(A761)</f>
        <v/>
      </c>
      <c r="D761" s="27">
        <f>IF(D$2="",0,IF(($C761&lt;D$3)+($C761&gt;D$5),0,IF($C761&lt;=D$4,'決まりの表'!$B$5,'決まりの表'!$B$6)))</f>
        <v/>
      </c>
      <c r="E761" s="27">
        <f>IF(E$2="",0,IF(($C761&lt;E$3)+($C761&gt;E$5),0,IF(1+($D$2&lt;&gt;"")*($C761&lt;=$D$6)&gt;=3,'決まりの表'!$B$7,IF($C761&lt;=E$4,'決まりの表'!$B$5,'決まりの表'!$B$6))))</f>
        <v/>
      </c>
      <c r="F761" s="27">
        <f>IF(F$2="",0,IF(($C761&lt;F$3)+($C761&gt;F$5),0,IF(1+($D$2&lt;&gt;"")*($C761&lt;=$D$6)+($E$2&lt;&gt;"")*($C761&lt;=$E$6)&gt;=3,'決まりの表'!$B$7,IF($C761&lt;=F$4,'決まりの表'!$B$5,'決まりの表'!$B$6))))</f>
        <v/>
      </c>
      <c r="G761" s="27">
        <f>IF(G$2="",0,IF(($C761&lt;G$3)+($C761&gt;G$5),0,IF(1+($D$2&lt;&gt;"")*($C761&lt;=$D$6)+($E$2&lt;&gt;"")*($C761&lt;=$E$6)+($F$2&lt;&gt;"")*($C761&lt;=$F$6)&gt;=3,'決まりの表'!$B$7,IF($C761&lt;=G$4,'決まりの表'!$B$5,'決まりの表'!$B$6))))</f>
        <v/>
      </c>
      <c r="H761" s="26">
        <f>SUM(D761:G761)</f>
        <v/>
      </c>
      <c r="I761" s="27">
        <f>IF(COUNTIFS('決まりの表'!$B$12:$B$17,MONTH(A761))&gt;0,H759+H760,0)</f>
        <v/>
      </c>
    </row>
    <row r="762">
      <c r="A762" s="23">
        <f>EOMONTH(A761,0)+1</f>
        <v/>
      </c>
      <c r="B762" s="12">
        <f>YEAR(A762)</f>
        <v/>
      </c>
      <c r="C762" s="12">
        <f>YEAR(A762)*12+MONTH(A762)</f>
        <v/>
      </c>
      <c r="D762" s="27">
        <f>IF(D$2="",0,IF(($C762&lt;D$3)+($C762&gt;D$5),0,IF($C762&lt;=D$4,'決まりの表'!$B$5,'決まりの表'!$B$6)))</f>
        <v/>
      </c>
      <c r="E762" s="27">
        <f>IF(E$2="",0,IF(($C762&lt;E$3)+($C762&gt;E$5),0,IF(1+($D$2&lt;&gt;"")*($C762&lt;=$D$6)&gt;=3,'決まりの表'!$B$7,IF($C762&lt;=E$4,'決まりの表'!$B$5,'決まりの表'!$B$6))))</f>
        <v/>
      </c>
      <c r="F762" s="27">
        <f>IF(F$2="",0,IF(($C762&lt;F$3)+($C762&gt;F$5),0,IF(1+($D$2&lt;&gt;"")*($C762&lt;=$D$6)+($E$2&lt;&gt;"")*($C762&lt;=$E$6)&gt;=3,'決まりの表'!$B$7,IF($C762&lt;=F$4,'決まりの表'!$B$5,'決まりの表'!$B$6))))</f>
        <v/>
      </c>
      <c r="G762" s="27">
        <f>IF(G$2="",0,IF(($C762&lt;G$3)+($C762&gt;G$5),0,IF(1+($D$2&lt;&gt;"")*($C762&lt;=$D$6)+($E$2&lt;&gt;"")*($C762&lt;=$E$6)+($F$2&lt;&gt;"")*($C762&lt;=$F$6)&gt;=3,'決まりの表'!$B$7,IF($C762&lt;=G$4,'決まりの表'!$B$5,'決まりの表'!$B$6))))</f>
        <v/>
      </c>
      <c r="H762" s="26">
        <f>SUM(D762:G762)</f>
        <v/>
      </c>
      <c r="I762" s="27">
        <f>IF(COUNTIFS('決まりの表'!$B$12:$B$17,MONTH(A762))&gt;0,H760+H761,0)</f>
        <v/>
      </c>
    </row>
    <row r="763">
      <c r="A763" s="23">
        <f>EOMONTH(A762,0)+1</f>
        <v/>
      </c>
      <c r="B763" s="12">
        <f>YEAR(A763)</f>
        <v/>
      </c>
      <c r="C763" s="12">
        <f>YEAR(A763)*12+MONTH(A763)</f>
        <v/>
      </c>
      <c r="D763" s="27">
        <f>IF(D$2="",0,IF(($C763&lt;D$3)+($C763&gt;D$5),0,IF($C763&lt;=D$4,'決まりの表'!$B$5,'決まりの表'!$B$6)))</f>
        <v/>
      </c>
      <c r="E763" s="27">
        <f>IF(E$2="",0,IF(($C763&lt;E$3)+($C763&gt;E$5),0,IF(1+($D$2&lt;&gt;"")*($C763&lt;=$D$6)&gt;=3,'決まりの表'!$B$7,IF($C763&lt;=E$4,'決まりの表'!$B$5,'決まりの表'!$B$6))))</f>
        <v/>
      </c>
      <c r="F763" s="27">
        <f>IF(F$2="",0,IF(($C763&lt;F$3)+($C763&gt;F$5),0,IF(1+($D$2&lt;&gt;"")*($C763&lt;=$D$6)+($E$2&lt;&gt;"")*($C763&lt;=$E$6)&gt;=3,'決まりの表'!$B$7,IF($C763&lt;=F$4,'決まりの表'!$B$5,'決まりの表'!$B$6))))</f>
        <v/>
      </c>
      <c r="G763" s="27">
        <f>IF(G$2="",0,IF(($C763&lt;G$3)+($C763&gt;G$5),0,IF(1+($D$2&lt;&gt;"")*($C763&lt;=$D$6)+($E$2&lt;&gt;"")*($C763&lt;=$E$6)+($F$2&lt;&gt;"")*($C763&lt;=$F$6)&gt;=3,'決まりの表'!$B$7,IF($C763&lt;=G$4,'決まりの表'!$B$5,'決まりの表'!$B$6))))</f>
        <v/>
      </c>
      <c r="H763" s="26">
        <f>SUM(D763:G763)</f>
        <v/>
      </c>
      <c r="I763" s="27">
        <f>IF(COUNTIFS('決まりの表'!$B$12:$B$17,MONTH(A763))&gt;0,H761+H762,0)</f>
        <v/>
      </c>
    </row>
    <row r="764">
      <c r="A764" s="23">
        <f>EOMONTH(A763,0)+1</f>
        <v/>
      </c>
      <c r="B764" s="12">
        <f>YEAR(A764)</f>
        <v/>
      </c>
      <c r="C764" s="12">
        <f>YEAR(A764)*12+MONTH(A764)</f>
        <v/>
      </c>
      <c r="D764" s="27">
        <f>IF(D$2="",0,IF(($C764&lt;D$3)+($C764&gt;D$5),0,IF($C764&lt;=D$4,'決まりの表'!$B$5,'決まりの表'!$B$6)))</f>
        <v/>
      </c>
      <c r="E764" s="27">
        <f>IF(E$2="",0,IF(($C764&lt;E$3)+($C764&gt;E$5),0,IF(1+($D$2&lt;&gt;"")*($C764&lt;=$D$6)&gt;=3,'決まりの表'!$B$7,IF($C764&lt;=E$4,'決まりの表'!$B$5,'決まりの表'!$B$6))))</f>
        <v/>
      </c>
      <c r="F764" s="27">
        <f>IF(F$2="",0,IF(($C764&lt;F$3)+($C764&gt;F$5),0,IF(1+($D$2&lt;&gt;"")*($C764&lt;=$D$6)+($E$2&lt;&gt;"")*($C764&lt;=$E$6)&gt;=3,'決まりの表'!$B$7,IF($C764&lt;=F$4,'決まりの表'!$B$5,'決まりの表'!$B$6))))</f>
        <v/>
      </c>
      <c r="G764" s="27">
        <f>IF(G$2="",0,IF(($C764&lt;G$3)+($C764&gt;G$5),0,IF(1+($D$2&lt;&gt;"")*($C764&lt;=$D$6)+($E$2&lt;&gt;"")*($C764&lt;=$E$6)+($F$2&lt;&gt;"")*($C764&lt;=$F$6)&gt;=3,'決まりの表'!$B$7,IF($C764&lt;=G$4,'決まりの表'!$B$5,'決まりの表'!$B$6))))</f>
        <v/>
      </c>
      <c r="H764" s="26">
        <f>SUM(D764:G764)</f>
        <v/>
      </c>
      <c r="I764" s="27">
        <f>IF(COUNTIFS('決まりの表'!$B$12:$B$17,MONTH(A764))&gt;0,H762+H763,0)</f>
        <v/>
      </c>
    </row>
    <row r="765">
      <c r="A765" s="23">
        <f>EOMONTH(A764,0)+1</f>
        <v/>
      </c>
      <c r="B765" s="12">
        <f>YEAR(A765)</f>
        <v/>
      </c>
      <c r="C765" s="12">
        <f>YEAR(A765)*12+MONTH(A765)</f>
        <v/>
      </c>
      <c r="D765" s="27">
        <f>IF(D$2="",0,IF(($C765&lt;D$3)+($C765&gt;D$5),0,IF($C765&lt;=D$4,'決まりの表'!$B$5,'決まりの表'!$B$6)))</f>
        <v/>
      </c>
      <c r="E765" s="27">
        <f>IF(E$2="",0,IF(($C765&lt;E$3)+($C765&gt;E$5),0,IF(1+($D$2&lt;&gt;"")*($C765&lt;=$D$6)&gt;=3,'決まりの表'!$B$7,IF($C765&lt;=E$4,'決まりの表'!$B$5,'決まりの表'!$B$6))))</f>
        <v/>
      </c>
      <c r="F765" s="27">
        <f>IF(F$2="",0,IF(($C765&lt;F$3)+($C765&gt;F$5),0,IF(1+($D$2&lt;&gt;"")*($C765&lt;=$D$6)+($E$2&lt;&gt;"")*($C765&lt;=$E$6)&gt;=3,'決まりの表'!$B$7,IF($C765&lt;=F$4,'決まりの表'!$B$5,'決まりの表'!$B$6))))</f>
        <v/>
      </c>
      <c r="G765" s="27">
        <f>IF(G$2="",0,IF(($C765&lt;G$3)+($C765&gt;G$5),0,IF(1+($D$2&lt;&gt;"")*($C765&lt;=$D$6)+($E$2&lt;&gt;"")*($C765&lt;=$E$6)+($F$2&lt;&gt;"")*($C765&lt;=$F$6)&gt;=3,'決まりの表'!$B$7,IF($C765&lt;=G$4,'決まりの表'!$B$5,'決まりの表'!$B$6))))</f>
        <v/>
      </c>
      <c r="H765" s="26">
        <f>SUM(D765:G765)</f>
        <v/>
      </c>
      <c r="I765" s="27">
        <f>IF(COUNTIFS('決まりの表'!$B$12:$B$17,MONTH(A765))&gt;0,H763+H764,0)</f>
        <v/>
      </c>
    </row>
    <row r="766">
      <c r="A766" s="23">
        <f>EOMONTH(A765,0)+1</f>
        <v/>
      </c>
      <c r="B766" s="12">
        <f>YEAR(A766)</f>
        <v/>
      </c>
      <c r="C766" s="12">
        <f>YEAR(A766)*12+MONTH(A766)</f>
        <v/>
      </c>
      <c r="D766" s="27">
        <f>IF(D$2="",0,IF(($C766&lt;D$3)+($C766&gt;D$5),0,IF($C766&lt;=D$4,'決まりの表'!$B$5,'決まりの表'!$B$6)))</f>
        <v/>
      </c>
      <c r="E766" s="27">
        <f>IF(E$2="",0,IF(($C766&lt;E$3)+($C766&gt;E$5),0,IF(1+($D$2&lt;&gt;"")*($C766&lt;=$D$6)&gt;=3,'決まりの表'!$B$7,IF($C766&lt;=E$4,'決まりの表'!$B$5,'決まりの表'!$B$6))))</f>
        <v/>
      </c>
      <c r="F766" s="27">
        <f>IF(F$2="",0,IF(($C766&lt;F$3)+($C766&gt;F$5),0,IF(1+($D$2&lt;&gt;"")*($C766&lt;=$D$6)+($E$2&lt;&gt;"")*($C766&lt;=$E$6)&gt;=3,'決まりの表'!$B$7,IF($C766&lt;=F$4,'決まりの表'!$B$5,'決まりの表'!$B$6))))</f>
        <v/>
      </c>
      <c r="G766" s="27">
        <f>IF(G$2="",0,IF(($C766&lt;G$3)+($C766&gt;G$5),0,IF(1+($D$2&lt;&gt;"")*($C766&lt;=$D$6)+($E$2&lt;&gt;"")*($C766&lt;=$E$6)+($F$2&lt;&gt;"")*($C766&lt;=$F$6)&gt;=3,'決まりの表'!$B$7,IF($C766&lt;=G$4,'決まりの表'!$B$5,'決まりの表'!$B$6))))</f>
        <v/>
      </c>
      <c r="H766" s="26">
        <f>SUM(D766:G766)</f>
        <v/>
      </c>
      <c r="I766" s="27">
        <f>IF(COUNTIFS('決まりの表'!$B$12:$B$17,MONTH(A766))&gt;0,H764+H765,0)</f>
        <v/>
      </c>
    </row>
    <row r="767">
      <c r="A767" s="23">
        <f>EOMONTH(A766,0)+1</f>
        <v/>
      </c>
      <c r="B767" s="12">
        <f>YEAR(A767)</f>
        <v/>
      </c>
      <c r="C767" s="12">
        <f>YEAR(A767)*12+MONTH(A767)</f>
        <v/>
      </c>
      <c r="D767" s="27">
        <f>IF(D$2="",0,IF(($C767&lt;D$3)+($C767&gt;D$5),0,IF($C767&lt;=D$4,'決まりの表'!$B$5,'決まりの表'!$B$6)))</f>
        <v/>
      </c>
      <c r="E767" s="27">
        <f>IF(E$2="",0,IF(($C767&lt;E$3)+($C767&gt;E$5),0,IF(1+($D$2&lt;&gt;"")*($C767&lt;=$D$6)&gt;=3,'決まりの表'!$B$7,IF($C767&lt;=E$4,'決まりの表'!$B$5,'決まりの表'!$B$6))))</f>
        <v/>
      </c>
      <c r="F767" s="27">
        <f>IF(F$2="",0,IF(($C767&lt;F$3)+($C767&gt;F$5),0,IF(1+($D$2&lt;&gt;"")*($C767&lt;=$D$6)+($E$2&lt;&gt;"")*($C767&lt;=$E$6)&gt;=3,'決まりの表'!$B$7,IF($C767&lt;=F$4,'決まりの表'!$B$5,'決まりの表'!$B$6))))</f>
        <v/>
      </c>
      <c r="G767" s="27">
        <f>IF(G$2="",0,IF(($C767&lt;G$3)+($C767&gt;G$5),0,IF(1+($D$2&lt;&gt;"")*($C767&lt;=$D$6)+($E$2&lt;&gt;"")*($C767&lt;=$E$6)+($F$2&lt;&gt;"")*($C767&lt;=$F$6)&gt;=3,'決まりの表'!$B$7,IF($C767&lt;=G$4,'決まりの表'!$B$5,'決まりの表'!$B$6))))</f>
        <v/>
      </c>
      <c r="H767" s="26">
        <f>SUM(D767:G767)</f>
        <v/>
      </c>
      <c r="I767" s="27">
        <f>IF(COUNTIFS('決まりの表'!$B$12:$B$17,MONTH(A767))&gt;0,H765+H766,0)</f>
        <v/>
      </c>
    </row>
    <row r="768">
      <c r="A768" s="23">
        <f>EOMONTH(A767,0)+1</f>
        <v/>
      </c>
      <c r="B768" s="12">
        <f>YEAR(A768)</f>
        <v/>
      </c>
      <c r="C768" s="12">
        <f>YEAR(A768)*12+MONTH(A768)</f>
        <v/>
      </c>
      <c r="D768" s="27">
        <f>IF(D$2="",0,IF(($C768&lt;D$3)+($C768&gt;D$5),0,IF($C768&lt;=D$4,'決まりの表'!$B$5,'決まりの表'!$B$6)))</f>
        <v/>
      </c>
      <c r="E768" s="27">
        <f>IF(E$2="",0,IF(($C768&lt;E$3)+($C768&gt;E$5),0,IF(1+($D$2&lt;&gt;"")*($C768&lt;=$D$6)&gt;=3,'決まりの表'!$B$7,IF($C768&lt;=E$4,'決まりの表'!$B$5,'決まりの表'!$B$6))))</f>
        <v/>
      </c>
      <c r="F768" s="27">
        <f>IF(F$2="",0,IF(($C768&lt;F$3)+($C768&gt;F$5),0,IF(1+($D$2&lt;&gt;"")*($C768&lt;=$D$6)+($E$2&lt;&gt;"")*($C768&lt;=$E$6)&gt;=3,'決まりの表'!$B$7,IF($C768&lt;=F$4,'決まりの表'!$B$5,'決まりの表'!$B$6))))</f>
        <v/>
      </c>
      <c r="G768" s="27">
        <f>IF(G$2="",0,IF(($C768&lt;G$3)+($C768&gt;G$5),0,IF(1+($D$2&lt;&gt;"")*($C768&lt;=$D$6)+($E$2&lt;&gt;"")*($C768&lt;=$E$6)+($F$2&lt;&gt;"")*($C768&lt;=$F$6)&gt;=3,'決まりの表'!$B$7,IF($C768&lt;=G$4,'決まりの表'!$B$5,'決まりの表'!$B$6))))</f>
        <v/>
      </c>
      <c r="H768" s="26">
        <f>SUM(D768:G768)</f>
        <v/>
      </c>
      <c r="I768" s="27">
        <f>IF(COUNTIFS('決まりの表'!$B$12:$B$17,MONTH(A768))&gt;0,H766+H767,0)</f>
        <v/>
      </c>
    </row>
    <row r="769">
      <c r="A769" s="23">
        <f>EOMONTH(A768,0)+1</f>
        <v/>
      </c>
      <c r="B769" s="12">
        <f>YEAR(A769)</f>
        <v/>
      </c>
      <c r="C769" s="12">
        <f>YEAR(A769)*12+MONTH(A769)</f>
        <v/>
      </c>
      <c r="D769" s="27">
        <f>IF(D$2="",0,IF(($C769&lt;D$3)+($C769&gt;D$5),0,IF($C769&lt;=D$4,'決まりの表'!$B$5,'決まりの表'!$B$6)))</f>
        <v/>
      </c>
      <c r="E769" s="27">
        <f>IF(E$2="",0,IF(($C769&lt;E$3)+($C769&gt;E$5),0,IF(1+($D$2&lt;&gt;"")*($C769&lt;=$D$6)&gt;=3,'決まりの表'!$B$7,IF($C769&lt;=E$4,'決まりの表'!$B$5,'決まりの表'!$B$6))))</f>
        <v/>
      </c>
      <c r="F769" s="27">
        <f>IF(F$2="",0,IF(($C769&lt;F$3)+($C769&gt;F$5),0,IF(1+($D$2&lt;&gt;"")*($C769&lt;=$D$6)+($E$2&lt;&gt;"")*($C769&lt;=$E$6)&gt;=3,'決まりの表'!$B$7,IF($C769&lt;=F$4,'決まりの表'!$B$5,'決まりの表'!$B$6))))</f>
        <v/>
      </c>
      <c r="G769" s="27">
        <f>IF(G$2="",0,IF(($C769&lt;G$3)+($C769&gt;G$5),0,IF(1+($D$2&lt;&gt;"")*($C769&lt;=$D$6)+($E$2&lt;&gt;"")*($C769&lt;=$E$6)+($F$2&lt;&gt;"")*($C769&lt;=$F$6)&gt;=3,'決まりの表'!$B$7,IF($C769&lt;=G$4,'決まりの表'!$B$5,'決まりの表'!$B$6))))</f>
        <v/>
      </c>
      <c r="H769" s="26">
        <f>SUM(D769:G769)</f>
        <v/>
      </c>
      <c r="I769" s="27">
        <f>IF(COUNTIFS('決まりの表'!$B$12:$B$17,MONTH(A769))&gt;0,H767+H768,0)</f>
        <v/>
      </c>
    </row>
    <row r="770">
      <c r="A770" s="23">
        <f>EOMONTH(A769,0)+1</f>
        <v/>
      </c>
      <c r="B770" s="12">
        <f>YEAR(A770)</f>
        <v/>
      </c>
      <c r="C770" s="12">
        <f>YEAR(A770)*12+MONTH(A770)</f>
        <v/>
      </c>
      <c r="D770" s="27">
        <f>IF(D$2="",0,IF(($C770&lt;D$3)+($C770&gt;D$5),0,IF($C770&lt;=D$4,'決まりの表'!$B$5,'決まりの表'!$B$6)))</f>
        <v/>
      </c>
      <c r="E770" s="27">
        <f>IF(E$2="",0,IF(($C770&lt;E$3)+($C770&gt;E$5),0,IF(1+($D$2&lt;&gt;"")*($C770&lt;=$D$6)&gt;=3,'決まりの表'!$B$7,IF($C770&lt;=E$4,'決まりの表'!$B$5,'決まりの表'!$B$6))))</f>
        <v/>
      </c>
      <c r="F770" s="27">
        <f>IF(F$2="",0,IF(($C770&lt;F$3)+($C770&gt;F$5),0,IF(1+($D$2&lt;&gt;"")*($C770&lt;=$D$6)+($E$2&lt;&gt;"")*($C770&lt;=$E$6)&gt;=3,'決まりの表'!$B$7,IF($C770&lt;=F$4,'決まりの表'!$B$5,'決まりの表'!$B$6))))</f>
        <v/>
      </c>
      <c r="G770" s="27">
        <f>IF(G$2="",0,IF(($C770&lt;G$3)+($C770&gt;G$5),0,IF(1+($D$2&lt;&gt;"")*($C770&lt;=$D$6)+($E$2&lt;&gt;"")*($C770&lt;=$E$6)+($F$2&lt;&gt;"")*($C770&lt;=$F$6)&gt;=3,'決まりの表'!$B$7,IF($C770&lt;=G$4,'決まりの表'!$B$5,'決まりの表'!$B$6))))</f>
        <v/>
      </c>
      <c r="H770" s="26">
        <f>SUM(D770:G770)</f>
        <v/>
      </c>
      <c r="I770" s="27">
        <f>IF(COUNTIFS('決まりの表'!$B$12:$B$17,MONTH(A770))&gt;0,H768+H769,0)</f>
        <v/>
      </c>
    </row>
    <row r="771">
      <c r="A771" s="23">
        <f>EOMONTH(A770,0)+1</f>
        <v/>
      </c>
      <c r="B771" s="12">
        <f>YEAR(A771)</f>
        <v/>
      </c>
      <c r="C771" s="12">
        <f>YEAR(A771)*12+MONTH(A771)</f>
        <v/>
      </c>
      <c r="D771" s="27">
        <f>IF(D$2="",0,IF(($C771&lt;D$3)+($C771&gt;D$5),0,IF($C771&lt;=D$4,'決まりの表'!$B$5,'決まりの表'!$B$6)))</f>
        <v/>
      </c>
      <c r="E771" s="27">
        <f>IF(E$2="",0,IF(($C771&lt;E$3)+($C771&gt;E$5),0,IF(1+($D$2&lt;&gt;"")*($C771&lt;=$D$6)&gt;=3,'決まりの表'!$B$7,IF($C771&lt;=E$4,'決まりの表'!$B$5,'決まりの表'!$B$6))))</f>
        <v/>
      </c>
      <c r="F771" s="27">
        <f>IF(F$2="",0,IF(($C771&lt;F$3)+($C771&gt;F$5),0,IF(1+($D$2&lt;&gt;"")*($C771&lt;=$D$6)+($E$2&lt;&gt;"")*($C771&lt;=$E$6)&gt;=3,'決まりの表'!$B$7,IF($C771&lt;=F$4,'決まりの表'!$B$5,'決まりの表'!$B$6))))</f>
        <v/>
      </c>
      <c r="G771" s="27">
        <f>IF(G$2="",0,IF(($C771&lt;G$3)+($C771&gt;G$5),0,IF(1+($D$2&lt;&gt;"")*($C771&lt;=$D$6)+($E$2&lt;&gt;"")*($C771&lt;=$E$6)+($F$2&lt;&gt;"")*($C771&lt;=$F$6)&gt;=3,'決まりの表'!$B$7,IF($C771&lt;=G$4,'決まりの表'!$B$5,'決まりの表'!$B$6))))</f>
        <v/>
      </c>
      <c r="H771" s="26">
        <f>SUM(D771:G771)</f>
        <v/>
      </c>
      <c r="I771" s="27">
        <f>IF(COUNTIFS('決まりの表'!$B$12:$B$17,MONTH(A771))&gt;0,H769+H770,0)</f>
        <v/>
      </c>
    </row>
    <row r="772">
      <c r="A772" s="23">
        <f>EOMONTH(A771,0)+1</f>
        <v/>
      </c>
      <c r="B772" s="12">
        <f>YEAR(A772)</f>
        <v/>
      </c>
      <c r="C772" s="12">
        <f>YEAR(A772)*12+MONTH(A772)</f>
        <v/>
      </c>
      <c r="D772" s="27">
        <f>IF(D$2="",0,IF(($C772&lt;D$3)+($C772&gt;D$5),0,IF($C772&lt;=D$4,'決まりの表'!$B$5,'決まりの表'!$B$6)))</f>
        <v/>
      </c>
      <c r="E772" s="27">
        <f>IF(E$2="",0,IF(($C772&lt;E$3)+($C772&gt;E$5),0,IF(1+($D$2&lt;&gt;"")*($C772&lt;=$D$6)&gt;=3,'決まりの表'!$B$7,IF($C772&lt;=E$4,'決まりの表'!$B$5,'決まりの表'!$B$6))))</f>
        <v/>
      </c>
      <c r="F772" s="27">
        <f>IF(F$2="",0,IF(($C772&lt;F$3)+($C772&gt;F$5),0,IF(1+($D$2&lt;&gt;"")*($C772&lt;=$D$6)+($E$2&lt;&gt;"")*($C772&lt;=$E$6)&gt;=3,'決まりの表'!$B$7,IF($C772&lt;=F$4,'決まりの表'!$B$5,'決まりの表'!$B$6))))</f>
        <v/>
      </c>
      <c r="G772" s="27">
        <f>IF(G$2="",0,IF(($C772&lt;G$3)+($C772&gt;G$5),0,IF(1+($D$2&lt;&gt;"")*($C772&lt;=$D$6)+($E$2&lt;&gt;"")*($C772&lt;=$E$6)+($F$2&lt;&gt;"")*($C772&lt;=$F$6)&gt;=3,'決まりの表'!$B$7,IF($C772&lt;=G$4,'決まりの表'!$B$5,'決まりの表'!$B$6))))</f>
        <v/>
      </c>
      <c r="H772" s="26">
        <f>SUM(D772:G772)</f>
        <v/>
      </c>
      <c r="I772" s="27">
        <f>IF(COUNTIFS('決まりの表'!$B$12:$B$17,MONTH(A772))&gt;0,H770+H771,0)</f>
        <v/>
      </c>
    </row>
    <row r="773">
      <c r="A773" s="23">
        <f>EOMONTH(A772,0)+1</f>
        <v/>
      </c>
      <c r="B773" s="12">
        <f>YEAR(A773)</f>
        <v/>
      </c>
      <c r="C773" s="12">
        <f>YEAR(A773)*12+MONTH(A773)</f>
        <v/>
      </c>
      <c r="D773" s="27">
        <f>IF(D$2="",0,IF(($C773&lt;D$3)+($C773&gt;D$5),0,IF($C773&lt;=D$4,'決まりの表'!$B$5,'決まりの表'!$B$6)))</f>
        <v/>
      </c>
      <c r="E773" s="27">
        <f>IF(E$2="",0,IF(($C773&lt;E$3)+($C773&gt;E$5),0,IF(1+($D$2&lt;&gt;"")*($C773&lt;=$D$6)&gt;=3,'決まりの表'!$B$7,IF($C773&lt;=E$4,'決まりの表'!$B$5,'決まりの表'!$B$6))))</f>
        <v/>
      </c>
      <c r="F773" s="27">
        <f>IF(F$2="",0,IF(($C773&lt;F$3)+($C773&gt;F$5),0,IF(1+($D$2&lt;&gt;"")*($C773&lt;=$D$6)+($E$2&lt;&gt;"")*($C773&lt;=$E$6)&gt;=3,'決まりの表'!$B$7,IF($C773&lt;=F$4,'決まりの表'!$B$5,'決まりの表'!$B$6))))</f>
        <v/>
      </c>
      <c r="G773" s="27">
        <f>IF(G$2="",0,IF(($C773&lt;G$3)+($C773&gt;G$5),0,IF(1+($D$2&lt;&gt;"")*($C773&lt;=$D$6)+($E$2&lt;&gt;"")*($C773&lt;=$E$6)+($F$2&lt;&gt;"")*($C773&lt;=$F$6)&gt;=3,'決まりの表'!$B$7,IF($C773&lt;=G$4,'決まりの表'!$B$5,'決まりの表'!$B$6))))</f>
        <v/>
      </c>
      <c r="H773" s="26">
        <f>SUM(D773:G773)</f>
        <v/>
      </c>
      <c r="I773" s="27">
        <f>IF(COUNTIFS('決まりの表'!$B$12:$B$17,MONTH(A773))&gt;0,H771+H772,0)</f>
        <v/>
      </c>
    </row>
    <row r="774">
      <c r="A774" s="23">
        <f>EOMONTH(A773,0)+1</f>
        <v/>
      </c>
      <c r="B774" s="12">
        <f>YEAR(A774)</f>
        <v/>
      </c>
      <c r="C774" s="12">
        <f>YEAR(A774)*12+MONTH(A774)</f>
        <v/>
      </c>
      <c r="D774" s="27">
        <f>IF(D$2="",0,IF(($C774&lt;D$3)+($C774&gt;D$5),0,IF($C774&lt;=D$4,'決まりの表'!$B$5,'決まりの表'!$B$6)))</f>
        <v/>
      </c>
      <c r="E774" s="27">
        <f>IF(E$2="",0,IF(($C774&lt;E$3)+($C774&gt;E$5),0,IF(1+($D$2&lt;&gt;"")*($C774&lt;=$D$6)&gt;=3,'決まりの表'!$B$7,IF($C774&lt;=E$4,'決まりの表'!$B$5,'決まりの表'!$B$6))))</f>
        <v/>
      </c>
      <c r="F774" s="27">
        <f>IF(F$2="",0,IF(($C774&lt;F$3)+($C774&gt;F$5),0,IF(1+($D$2&lt;&gt;"")*($C774&lt;=$D$6)+($E$2&lt;&gt;"")*($C774&lt;=$E$6)&gt;=3,'決まりの表'!$B$7,IF($C774&lt;=F$4,'決まりの表'!$B$5,'決まりの表'!$B$6))))</f>
        <v/>
      </c>
      <c r="G774" s="27">
        <f>IF(G$2="",0,IF(($C774&lt;G$3)+($C774&gt;G$5),0,IF(1+($D$2&lt;&gt;"")*($C774&lt;=$D$6)+($E$2&lt;&gt;"")*($C774&lt;=$E$6)+($F$2&lt;&gt;"")*($C774&lt;=$F$6)&gt;=3,'決まりの表'!$B$7,IF($C774&lt;=G$4,'決まりの表'!$B$5,'決まりの表'!$B$6))))</f>
        <v/>
      </c>
      <c r="H774" s="26">
        <f>SUM(D774:G774)</f>
        <v/>
      </c>
      <c r="I774" s="27">
        <f>IF(COUNTIFS('決まりの表'!$B$12:$B$17,MONTH(A774))&gt;0,H772+H773,0)</f>
        <v/>
      </c>
    </row>
    <row r="775">
      <c r="A775" s="23">
        <f>EOMONTH(A774,0)+1</f>
        <v/>
      </c>
      <c r="B775" s="12">
        <f>YEAR(A775)</f>
        <v/>
      </c>
      <c r="C775" s="12">
        <f>YEAR(A775)*12+MONTH(A775)</f>
        <v/>
      </c>
      <c r="D775" s="27">
        <f>IF(D$2="",0,IF(($C775&lt;D$3)+($C775&gt;D$5),0,IF($C775&lt;=D$4,'決まりの表'!$B$5,'決まりの表'!$B$6)))</f>
        <v/>
      </c>
      <c r="E775" s="27">
        <f>IF(E$2="",0,IF(($C775&lt;E$3)+($C775&gt;E$5),0,IF(1+($D$2&lt;&gt;"")*($C775&lt;=$D$6)&gt;=3,'決まりの表'!$B$7,IF($C775&lt;=E$4,'決まりの表'!$B$5,'決まりの表'!$B$6))))</f>
        <v/>
      </c>
      <c r="F775" s="27">
        <f>IF(F$2="",0,IF(($C775&lt;F$3)+($C775&gt;F$5),0,IF(1+($D$2&lt;&gt;"")*($C775&lt;=$D$6)+($E$2&lt;&gt;"")*($C775&lt;=$E$6)&gt;=3,'決まりの表'!$B$7,IF($C775&lt;=F$4,'決まりの表'!$B$5,'決まりの表'!$B$6))))</f>
        <v/>
      </c>
      <c r="G775" s="27">
        <f>IF(G$2="",0,IF(($C775&lt;G$3)+($C775&gt;G$5),0,IF(1+($D$2&lt;&gt;"")*($C775&lt;=$D$6)+($E$2&lt;&gt;"")*($C775&lt;=$E$6)+($F$2&lt;&gt;"")*($C775&lt;=$F$6)&gt;=3,'決まりの表'!$B$7,IF($C775&lt;=G$4,'決まりの表'!$B$5,'決まりの表'!$B$6))))</f>
        <v/>
      </c>
      <c r="H775" s="26">
        <f>SUM(D775:G775)</f>
        <v/>
      </c>
      <c r="I775" s="27">
        <f>IF(COUNTIFS('決まりの表'!$B$12:$B$17,MONTH(A775))&gt;0,H773+H774,0)</f>
        <v/>
      </c>
    </row>
    <row r="776">
      <c r="A776" s="23">
        <f>EOMONTH(A775,0)+1</f>
        <v/>
      </c>
      <c r="B776" s="12">
        <f>YEAR(A776)</f>
        <v/>
      </c>
      <c r="C776" s="12">
        <f>YEAR(A776)*12+MONTH(A776)</f>
        <v/>
      </c>
      <c r="D776" s="27">
        <f>IF(D$2="",0,IF(($C776&lt;D$3)+($C776&gt;D$5),0,IF($C776&lt;=D$4,'決まりの表'!$B$5,'決まりの表'!$B$6)))</f>
        <v/>
      </c>
      <c r="E776" s="27">
        <f>IF(E$2="",0,IF(($C776&lt;E$3)+($C776&gt;E$5),0,IF(1+($D$2&lt;&gt;"")*($C776&lt;=$D$6)&gt;=3,'決まりの表'!$B$7,IF($C776&lt;=E$4,'決まりの表'!$B$5,'決まりの表'!$B$6))))</f>
        <v/>
      </c>
      <c r="F776" s="27">
        <f>IF(F$2="",0,IF(($C776&lt;F$3)+($C776&gt;F$5),0,IF(1+($D$2&lt;&gt;"")*($C776&lt;=$D$6)+($E$2&lt;&gt;"")*($C776&lt;=$E$6)&gt;=3,'決まりの表'!$B$7,IF($C776&lt;=F$4,'決まりの表'!$B$5,'決まりの表'!$B$6))))</f>
        <v/>
      </c>
      <c r="G776" s="27">
        <f>IF(G$2="",0,IF(($C776&lt;G$3)+($C776&gt;G$5),0,IF(1+($D$2&lt;&gt;"")*($C776&lt;=$D$6)+($E$2&lt;&gt;"")*($C776&lt;=$E$6)+($F$2&lt;&gt;"")*($C776&lt;=$F$6)&gt;=3,'決まりの表'!$B$7,IF($C776&lt;=G$4,'決まりの表'!$B$5,'決まりの表'!$B$6))))</f>
        <v/>
      </c>
      <c r="H776" s="26">
        <f>SUM(D776:G776)</f>
        <v/>
      </c>
      <c r="I776" s="27">
        <f>IF(COUNTIFS('決まりの表'!$B$12:$B$17,MONTH(A776))&gt;0,H774+H775,0)</f>
        <v/>
      </c>
    </row>
    <row r="777">
      <c r="A777" s="23">
        <f>EOMONTH(A776,0)+1</f>
        <v/>
      </c>
      <c r="B777" s="12">
        <f>YEAR(A777)</f>
        <v/>
      </c>
      <c r="C777" s="12">
        <f>YEAR(A777)*12+MONTH(A777)</f>
        <v/>
      </c>
      <c r="D777" s="27">
        <f>IF(D$2="",0,IF(($C777&lt;D$3)+($C777&gt;D$5),0,IF($C777&lt;=D$4,'決まりの表'!$B$5,'決まりの表'!$B$6)))</f>
        <v/>
      </c>
      <c r="E777" s="27">
        <f>IF(E$2="",0,IF(($C777&lt;E$3)+($C777&gt;E$5),0,IF(1+($D$2&lt;&gt;"")*($C777&lt;=$D$6)&gt;=3,'決まりの表'!$B$7,IF($C777&lt;=E$4,'決まりの表'!$B$5,'決まりの表'!$B$6))))</f>
        <v/>
      </c>
      <c r="F777" s="27">
        <f>IF(F$2="",0,IF(($C777&lt;F$3)+($C777&gt;F$5),0,IF(1+($D$2&lt;&gt;"")*($C777&lt;=$D$6)+($E$2&lt;&gt;"")*($C777&lt;=$E$6)&gt;=3,'決まりの表'!$B$7,IF($C777&lt;=F$4,'決まりの表'!$B$5,'決まりの表'!$B$6))))</f>
        <v/>
      </c>
      <c r="G777" s="27">
        <f>IF(G$2="",0,IF(($C777&lt;G$3)+($C777&gt;G$5),0,IF(1+($D$2&lt;&gt;"")*($C777&lt;=$D$6)+($E$2&lt;&gt;"")*($C777&lt;=$E$6)+($F$2&lt;&gt;"")*($C777&lt;=$F$6)&gt;=3,'決まりの表'!$B$7,IF($C777&lt;=G$4,'決まりの表'!$B$5,'決まりの表'!$B$6))))</f>
        <v/>
      </c>
      <c r="H777" s="26">
        <f>SUM(D777:G777)</f>
        <v/>
      </c>
      <c r="I777" s="27">
        <f>IF(COUNTIFS('決まりの表'!$B$12:$B$17,MONTH(A777))&gt;0,H775+H776,0)</f>
        <v/>
      </c>
    </row>
    <row r="778">
      <c r="A778" s="23">
        <f>EOMONTH(A777,0)+1</f>
        <v/>
      </c>
      <c r="B778" s="12">
        <f>YEAR(A778)</f>
        <v/>
      </c>
      <c r="C778" s="12">
        <f>YEAR(A778)*12+MONTH(A778)</f>
        <v/>
      </c>
      <c r="D778" s="27">
        <f>IF(D$2="",0,IF(($C778&lt;D$3)+($C778&gt;D$5),0,IF($C778&lt;=D$4,'決まりの表'!$B$5,'決まりの表'!$B$6)))</f>
        <v/>
      </c>
      <c r="E778" s="27">
        <f>IF(E$2="",0,IF(($C778&lt;E$3)+($C778&gt;E$5),0,IF(1+($D$2&lt;&gt;"")*($C778&lt;=$D$6)&gt;=3,'決まりの表'!$B$7,IF($C778&lt;=E$4,'決まりの表'!$B$5,'決まりの表'!$B$6))))</f>
        <v/>
      </c>
      <c r="F778" s="27">
        <f>IF(F$2="",0,IF(($C778&lt;F$3)+($C778&gt;F$5),0,IF(1+($D$2&lt;&gt;"")*($C778&lt;=$D$6)+($E$2&lt;&gt;"")*($C778&lt;=$E$6)&gt;=3,'決まりの表'!$B$7,IF($C778&lt;=F$4,'決まりの表'!$B$5,'決まりの表'!$B$6))))</f>
        <v/>
      </c>
      <c r="G778" s="27">
        <f>IF(G$2="",0,IF(($C778&lt;G$3)+($C778&gt;G$5),0,IF(1+($D$2&lt;&gt;"")*($C778&lt;=$D$6)+($E$2&lt;&gt;"")*($C778&lt;=$E$6)+($F$2&lt;&gt;"")*($C778&lt;=$F$6)&gt;=3,'決まりの表'!$B$7,IF($C778&lt;=G$4,'決まりの表'!$B$5,'決まりの表'!$B$6))))</f>
        <v/>
      </c>
      <c r="H778" s="26">
        <f>SUM(D778:G778)</f>
        <v/>
      </c>
      <c r="I778" s="27">
        <f>IF(COUNTIFS('決まりの表'!$B$12:$B$17,MONTH(A778))&gt;0,H776+H777,0)</f>
        <v/>
      </c>
    </row>
    <row r="779">
      <c r="A779" s="23">
        <f>EOMONTH(A778,0)+1</f>
        <v/>
      </c>
      <c r="B779" s="12">
        <f>YEAR(A779)</f>
        <v/>
      </c>
      <c r="C779" s="12">
        <f>YEAR(A779)*12+MONTH(A779)</f>
        <v/>
      </c>
      <c r="D779" s="27">
        <f>IF(D$2="",0,IF(($C779&lt;D$3)+($C779&gt;D$5),0,IF($C779&lt;=D$4,'決まりの表'!$B$5,'決まりの表'!$B$6)))</f>
        <v/>
      </c>
      <c r="E779" s="27">
        <f>IF(E$2="",0,IF(($C779&lt;E$3)+($C779&gt;E$5),0,IF(1+($D$2&lt;&gt;"")*($C779&lt;=$D$6)&gt;=3,'決まりの表'!$B$7,IF($C779&lt;=E$4,'決まりの表'!$B$5,'決まりの表'!$B$6))))</f>
        <v/>
      </c>
      <c r="F779" s="27">
        <f>IF(F$2="",0,IF(($C779&lt;F$3)+($C779&gt;F$5),0,IF(1+($D$2&lt;&gt;"")*($C779&lt;=$D$6)+($E$2&lt;&gt;"")*($C779&lt;=$E$6)&gt;=3,'決まりの表'!$B$7,IF($C779&lt;=F$4,'決まりの表'!$B$5,'決まりの表'!$B$6))))</f>
        <v/>
      </c>
      <c r="G779" s="27">
        <f>IF(G$2="",0,IF(($C779&lt;G$3)+($C779&gt;G$5),0,IF(1+($D$2&lt;&gt;"")*($C779&lt;=$D$6)+($E$2&lt;&gt;"")*($C779&lt;=$E$6)+($F$2&lt;&gt;"")*($C779&lt;=$F$6)&gt;=3,'決まりの表'!$B$7,IF($C779&lt;=G$4,'決まりの表'!$B$5,'決まりの表'!$B$6))))</f>
        <v/>
      </c>
      <c r="H779" s="26">
        <f>SUM(D779:G779)</f>
        <v/>
      </c>
      <c r="I779" s="27">
        <f>IF(COUNTIFS('決まりの表'!$B$12:$B$17,MONTH(A779))&gt;0,H777+H778,0)</f>
        <v/>
      </c>
    </row>
    <row r="780">
      <c r="A780" s="23">
        <f>EOMONTH(A779,0)+1</f>
        <v/>
      </c>
      <c r="B780" s="12">
        <f>YEAR(A780)</f>
        <v/>
      </c>
      <c r="C780" s="12">
        <f>YEAR(A780)*12+MONTH(A780)</f>
        <v/>
      </c>
      <c r="D780" s="27">
        <f>IF(D$2="",0,IF(($C780&lt;D$3)+($C780&gt;D$5),0,IF($C780&lt;=D$4,'決まりの表'!$B$5,'決まりの表'!$B$6)))</f>
        <v/>
      </c>
      <c r="E780" s="27">
        <f>IF(E$2="",0,IF(($C780&lt;E$3)+($C780&gt;E$5),0,IF(1+($D$2&lt;&gt;"")*($C780&lt;=$D$6)&gt;=3,'決まりの表'!$B$7,IF($C780&lt;=E$4,'決まりの表'!$B$5,'決まりの表'!$B$6))))</f>
        <v/>
      </c>
      <c r="F780" s="27">
        <f>IF(F$2="",0,IF(($C780&lt;F$3)+($C780&gt;F$5),0,IF(1+($D$2&lt;&gt;"")*($C780&lt;=$D$6)+($E$2&lt;&gt;"")*($C780&lt;=$E$6)&gt;=3,'決まりの表'!$B$7,IF($C780&lt;=F$4,'決まりの表'!$B$5,'決まりの表'!$B$6))))</f>
        <v/>
      </c>
      <c r="G780" s="27">
        <f>IF(G$2="",0,IF(($C780&lt;G$3)+($C780&gt;G$5),0,IF(1+($D$2&lt;&gt;"")*($C780&lt;=$D$6)+($E$2&lt;&gt;"")*($C780&lt;=$E$6)+($F$2&lt;&gt;"")*($C780&lt;=$F$6)&gt;=3,'決まりの表'!$B$7,IF($C780&lt;=G$4,'決まりの表'!$B$5,'決まりの表'!$B$6))))</f>
        <v/>
      </c>
      <c r="H780" s="26">
        <f>SUM(D780:G780)</f>
        <v/>
      </c>
      <c r="I780" s="27">
        <f>IF(COUNTIFS('決まりの表'!$B$12:$B$17,MONTH(A780))&gt;0,H778+H779,0)</f>
        <v/>
      </c>
    </row>
    <row r="781">
      <c r="A781" s="23">
        <f>EOMONTH(A780,0)+1</f>
        <v/>
      </c>
      <c r="B781" s="12">
        <f>YEAR(A781)</f>
        <v/>
      </c>
      <c r="C781" s="12">
        <f>YEAR(A781)*12+MONTH(A781)</f>
        <v/>
      </c>
      <c r="D781" s="27">
        <f>IF(D$2="",0,IF(($C781&lt;D$3)+($C781&gt;D$5),0,IF($C781&lt;=D$4,'決まりの表'!$B$5,'決まりの表'!$B$6)))</f>
        <v/>
      </c>
      <c r="E781" s="27">
        <f>IF(E$2="",0,IF(($C781&lt;E$3)+($C781&gt;E$5),0,IF(1+($D$2&lt;&gt;"")*($C781&lt;=$D$6)&gt;=3,'決まりの表'!$B$7,IF($C781&lt;=E$4,'決まりの表'!$B$5,'決まりの表'!$B$6))))</f>
        <v/>
      </c>
      <c r="F781" s="27">
        <f>IF(F$2="",0,IF(($C781&lt;F$3)+($C781&gt;F$5),0,IF(1+($D$2&lt;&gt;"")*($C781&lt;=$D$6)+($E$2&lt;&gt;"")*($C781&lt;=$E$6)&gt;=3,'決まりの表'!$B$7,IF($C781&lt;=F$4,'決まりの表'!$B$5,'決まりの表'!$B$6))))</f>
        <v/>
      </c>
      <c r="G781" s="27">
        <f>IF(G$2="",0,IF(($C781&lt;G$3)+($C781&gt;G$5),0,IF(1+($D$2&lt;&gt;"")*($C781&lt;=$D$6)+($E$2&lt;&gt;"")*($C781&lt;=$E$6)+($F$2&lt;&gt;"")*($C781&lt;=$F$6)&gt;=3,'決まりの表'!$B$7,IF($C781&lt;=G$4,'決まりの表'!$B$5,'決まりの表'!$B$6))))</f>
        <v/>
      </c>
      <c r="H781" s="26">
        <f>SUM(D781:G781)</f>
        <v/>
      </c>
      <c r="I781" s="27">
        <f>IF(COUNTIFS('決まりの表'!$B$12:$B$17,MONTH(A781))&gt;0,H779+H780,0)</f>
        <v/>
      </c>
    </row>
    <row r="782">
      <c r="A782" s="23">
        <f>EOMONTH(A781,0)+1</f>
        <v/>
      </c>
      <c r="B782" s="12">
        <f>YEAR(A782)</f>
        <v/>
      </c>
      <c r="C782" s="12">
        <f>YEAR(A782)*12+MONTH(A782)</f>
        <v/>
      </c>
      <c r="D782" s="27">
        <f>IF(D$2="",0,IF(($C782&lt;D$3)+($C782&gt;D$5),0,IF($C782&lt;=D$4,'決まりの表'!$B$5,'決まりの表'!$B$6)))</f>
        <v/>
      </c>
      <c r="E782" s="27">
        <f>IF(E$2="",0,IF(($C782&lt;E$3)+($C782&gt;E$5),0,IF(1+($D$2&lt;&gt;"")*($C782&lt;=$D$6)&gt;=3,'決まりの表'!$B$7,IF($C782&lt;=E$4,'決まりの表'!$B$5,'決まりの表'!$B$6))))</f>
        <v/>
      </c>
      <c r="F782" s="27">
        <f>IF(F$2="",0,IF(($C782&lt;F$3)+($C782&gt;F$5),0,IF(1+($D$2&lt;&gt;"")*($C782&lt;=$D$6)+($E$2&lt;&gt;"")*($C782&lt;=$E$6)&gt;=3,'決まりの表'!$B$7,IF($C782&lt;=F$4,'決まりの表'!$B$5,'決まりの表'!$B$6))))</f>
        <v/>
      </c>
      <c r="G782" s="27">
        <f>IF(G$2="",0,IF(($C782&lt;G$3)+($C782&gt;G$5),0,IF(1+($D$2&lt;&gt;"")*($C782&lt;=$D$6)+($E$2&lt;&gt;"")*($C782&lt;=$E$6)+($F$2&lt;&gt;"")*($C782&lt;=$F$6)&gt;=3,'決まりの表'!$B$7,IF($C782&lt;=G$4,'決まりの表'!$B$5,'決まりの表'!$B$6))))</f>
        <v/>
      </c>
      <c r="H782" s="26">
        <f>SUM(D782:G782)</f>
        <v/>
      </c>
      <c r="I782" s="27">
        <f>IF(COUNTIFS('決まりの表'!$B$12:$B$17,MONTH(A782))&gt;0,H780+H781,0)</f>
        <v/>
      </c>
    </row>
    <row r="783">
      <c r="A783" s="23">
        <f>EOMONTH(A782,0)+1</f>
        <v/>
      </c>
      <c r="B783" s="12">
        <f>YEAR(A783)</f>
        <v/>
      </c>
      <c r="C783" s="12">
        <f>YEAR(A783)*12+MONTH(A783)</f>
        <v/>
      </c>
      <c r="D783" s="27">
        <f>IF(D$2="",0,IF(($C783&lt;D$3)+($C783&gt;D$5),0,IF($C783&lt;=D$4,'決まりの表'!$B$5,'決まりの表'!$B$6)))</f>
        <v/>
      </c>
      <c r="E783" s="27">
        <f>IF(E$2="",0,IF(($C783&lt;E$3)+($C783&gt;E$5),0,IF(1+($D$2&lt;&gt;"")*($C783&lt;=$D$6)&gt;=3,'決まりの表'!$B$7,IF($C783&lt;=E$4,'決まりの表'!$B$5,'決まりの表'!$B$6))))</f>
        <v/>
      </c>
      <c r="F783" s="27">
        <f>IF(F$2="",0,IF(($C783&lt;F$3)+($C783&gt;F$5),0,IF(1+($D$2&lt;&gt;"")*($C783&lt;=$D$6)+($E$2&lt;&gt;"")*($C783&lt;=$E$6)&gt;=3,'決まりの表'!$B$7,IF($C783&lt;=F$4,'決まりの表'!$B$5,'決まりの表'!$B$6))))</f>
        <v/>
      </c>
      <c r="G783" s="27">
        <f>IF(G$2="",0,IF(($C783&lt;G$3)+($C783&gt;G$5),0,IF(1+($D$2&lt;&gt;"")*($C783&lt;=$D$6)+($E$2&lt;&gt;"")*($C783&lt;=$E$6)+($F$2&lt;&gt;"")*($C783&lt;=$F$6)&gt;=3,'決まりの表'!$B$7,IF($C783&lt;=G$4,'決まりの表'!$B$5,'決まりの表'!$B$6))))</f>
        <v/>
      </c>
      <c r="H783" s="26">
        <f>SUM(D783:G783)</f>
        <v/>
      </c>
      <c r="I783" s="27">
        <f>IF(COUNTIFS('決まりの表'!$B$12:$B$17,MONTH(A783))&gt;0,H781+H782,0)</f>
        <v/>
      </c>
    </row>
    <row r="784">
      <c r="A784" s="23">
        <f>EOMONTH(A783,0)+1</f>
        <v/>
      </c>
      <c r="B784" s="12">
        <f>YEAR(A784)</f>
        <v/>
      </c>
      <c r="C784" s="12">
        <f>YEAR(A784)*12+MONTH(A784)</f>
        <v/>
      </c>
      <c r="D784" s="27">
        <f>IF(D$2="",0,IF(($C784&lt;D$3)+($C784&gt;D$5),0,IF($C784&lt;=D$4,'決まりの表'!$B$5,'決まりの表'!$B$6)))</f>
        <v/>
      </c>
      <c r="E784" s="27">
        <f>IF(E$2="",0,IF(($C784&lt;E$3)+($C784&gt;E$5),0,IF(1+($D$2&lt;&gt;"")*($C784&lt;=$D$6)&gt;=3,'決まりの表'!$B$7,IF($C784&lt;=E$4,'決まりの表'!$B$5,'決まりの表'!$B$6))))</f>
        <v/>
      </c>
      <c r="F784" s="27">
        <f>IF(F$2="",0,IF(($C784&lt;F$3)+($C784&gt;F$5),0,IF(1+($D$2&lt;&gt;"")*($C784&lt;=$D$6)+($E$2&lt;&gt;"")*($C784&lt;=$E$6)&gt;=3,'決まりの表'!$B$7,IF($C784&lt;=F$4,'決まりの表'!$B$5,'決まりの表'!$B$6))))</f>
        <v/>
      </c>
      <c r="G784" s="27">
        <f>IF(G$2="",0,IF(($C784&lt;G$3)+($C784&gt;G$5),0,IF(1+($D$2&lt;&gt;"")*($C784&lt;=$D$6)+($E$2&lt;&gt;"")*($C784&lt;=$E$6)+($F$2&lt;&gt;"")*($C784&lt;=$F$6)&gt;=3,'決まりの表'!$B$7,IF($C784&lt;=G$4,'決まりの表'!$B$5,'決まりの表'!$B$6))))</f>
        <v/>
      </c>
      <c r="H784" s="26">
        <f>SUM(D784:G784)</f>
        <v/>
      </c>
      <c r="I784" s="27">
        <f>IF(COUNTIFS('決まりの表'!$B$12:$B$17,MONTH(A784))&gt;0,H782+H783,0)</f>
        <v/>
      </c>
    </row>
    <row r="785">
      <c r="A785" s="23">
        <f>EOMONTH(A784,0)+1</f>
        <v/>
      </c>
      <c r="B785" s="12">
        <f>YEAR(A785)</f>
        <v/>
      </c>
      <c r="C785" s="12">
        <f>YEAR(A785)*12+MONTH(A785)</f>
        <v/>
      </c>
      <c r="D785" s="27">
        <f>IF(D$2="",0,IF(($C785&lt;D$3)+($C785&gt;D$5),0,IF($C785&lt;=D$4,'決まりの表'!$B$5,'決まりの表'!$B$6)))</f>
        <v/>
      </c>
      <c r="E785" s="27">
        <f>IF(E$2="",0,IF(($C785&lt;E$3)+($C785&gt;E$5),0,IF(1+($D$2&lt;&gt;"")*($C785&lt;=$D$6)&gt;=3,'決まりの表'!$B$7,IF($C785&lt;=E$4,'決まりの表'!$B$5,'決まりの表'!$B$6))))</f>
        <v/>
      </c>
      <c r="F785" s="27">
        <f>IF(F$2="",0,IF(($C785&lt;F$3)+($C785&gt;F$5),0,IF(1+($D$2&lt;&gt;"")*($C785&lt;=$D$6)+($E$2&lt;&gt;"")*($C785&lt;=$E$6)&gt;=3,'決まりの表'!$B$7,IF($C785&lt;=F$4,'決まりの表'!$B$5,'決まりの表'!$B$6))))</f>
        <v/>
      </c>
      <c r="G785" s="27">
        <f>IF(G$2="",0,IF(($C785&lt;G$3)+($C785&gt;G$5),0,IF(1+($D$2&lt;&gt;"")*($C785&lt;=$D$6)+($E$2&lt;&gt;"")*($C785&lt;=$E$6)+($F$2&lt;&gt;"")*($C785&lt;=$F$6)&gt;=3,'決まりの表'!$B$7,IF($C785&lt;=G$4,'決まりの表'!$B$5,'決まりの表'!$B$6))))</f>
        <v/>
      </c>
      <c r="H785" s="26">
        <f>SUM(D785:G785)</f>
        <v/>
      </c>
      <c r="I785" s="27">
        <f>IF(COUNTIFS('決まりの表'!$B$12:$B$17,MONTH(A785))&gt;0,H783+H784,0)</f>
        <v/>
      </c>
    </row>
    <row r="786">
      <c r="A786" s="23">
        <f>EOMONTH(A785,0)+1</f>
        <v/>
      </c>
      <c r="B786" s="12">
        <f>YEAR(A786)</f>
        <v/>
      </c>
      <c r="C786" s="12">
        <f>YEAR(A786)*12+MONTH(A786)</f>
        <v/>
      </c>
      <c r="D786" s="27">
        <f>IF(D$2="",0,IF(($C786&lt;D$3)+($C786&gt;D$5),0,IF($C786&lt;=D$4,'決まりの表'!$B$5,'決まりの表'!$B$6)))</f>
        <v/>
      </c>
      <c r="E786" s="27">
        <f>IF(E$2="",0,IF(($C786&lt;E$3)+($C786&gt;E$5),0,IF(1+($D$2&lt;&gt;"")*($C786&lt;=$D$6)&gt;=3,'決まりの表'!$B$7,IF($C786&lt;=E$4,'決まりの表'!$B$5,'決まりの表'!$B$6))))</f>
        <v/>
      </c>
      <c r="F786" s="27">
        <f>IF(F$2="",0,IF(($C786&lt;F$3)+($C786&gt;F$5),0,IF(1+($D$2&lt;&gt;"")*($C786&lt;=$D$6)+($E$2&lt;&gt;"")*($C786&lt;=$E$6)&gt;=3,'決まりの表'!$B$7,IF($C786&lt;=F$4,'決まりの表'!$B$5,'決まりの表'!$B$6))))</f>
        <v/>
      </c>
      <c r="G786" s="27">
        <f>IF(G$2="",0,IF(($C786&lt;G$3)+($C786&gt;G$5),0,IF(1+($D$2&lt;&gt;"")*($C786&lt;=$D$6)+($E$2&lt;&gt;"")*($C786&lt;=$E$6)+($F$2&lt;&gt;"")*($C786&lt;=$F$6)&gt;=3,'決まりの表'!$B$7,IF($C786&lt;=G$4,'決まりの表'!$B$5,'決まりの表'!$B$6))))</f>
        <v/>
      </c>
      <c r="H786" s="26">
        <f>SUM(D786:G786)</f>
        <v/>
      </c>
      <c r="I786" s="27">
        <f>IF(COUNTIFS('決まりの表'!$B$12:$B$17,MONTH(A786))&gt;0,H784+H785,0)</f>
        <v/>
      </c>
    </row>
    <row r="787">
      <c r="A787" s="23">
        <f>EOMONTH(A786,0)+1</f>
        <v/>
      </c>
      <c r="B787" s="12">
        <f>YEAR(A787)</f>
        <v/>
      </c>
      <c r="C787" s="12">
        <f>YEAR(A787)*12+MONTH(A787)</f>
        <v/>
      </c>
      <c r="D787" s="27">
        <f>IF(D$2="",0,IF(($C787&lt;D$3)+($C787&gt;D$5),0,IF($C787&lt;=D$4,'決まりの表'!$B$5,'決まりの表'!$B$6)))</f>
        <v/>
      </c>
      <c r="E787" s="27">
        <f>IF(E$2="",0,IF(($C787&lt;E$3)+($C787&gt;E$5),0,IF(1+($D$2&lt;&gt;"")*($C787&lt;=$D$6)&gt;=3,'決まりの表'!$B$7,IF($C787&lt;=E$4,'決まりの表'!$B$5,'決まりの表'!$B$6))))</f>
        <v/>
      </c>
      <c r="F787" s="27">
        <f>IF(F$2="",0,IF(($C787&lt;F$3)+($C787&gt;F$5),0,IF(1+($D$2&lt;&gt;"")*($C787&lt;=$D$6)+($E$2&lt;&gt;"")*($C787&lt;=$E$6)&gt;=3,'決まりの表'!$B$7,IF($C787&lt;=F$4,'決まりの表'!$B$5,'決まりの表'!$B$6))))</f>
        <v/>
      </c>
      <c r="G787" s="27">
        <f>IF(G$2="",0,IF(($C787&lt;G$3)+($C787&gt;G$5),0,IF(1+($D$2&lt;&gt;"")*($C787&lt;=$D$6)+($E$2&lt;&gt;"")*($C787&lt;=$E$6)+($F$2&lt;&gt;"")*($C787&lt;=$F$6)&gt;=3,'決まりの表'!$B$7,IF($C787&lt;=G$4,'決まりの表'!$B$5,'決まりの表'!$B$6))))</f>
        <v/>
      </c>
      <c r="H787" s="26">
        <f>SUM(D787:G787)</f>
        <v/>
      </c>
      <c r="I787" s="27">
        <f>IF(COUNTIFS('決まりの表'!$B$12:$B$17,MONTH(A787))&gt;0,H785+H786,0)</f>
        <v/>
      </c>
    </row>
    <row r="788">
      <c r="A788" s="23">
        <f>EOMONTH(A787,0)+1</f>
        <v/>
      </c>
      <c r="B788" s="12">
        <f>YEAR(A788)</f>
        <v/>
      </c>
      <c r="C788" s="12">
        <f>YEAR(A788)*12+MONTH(A788)</f>
        <v/>
      </c>
      <c r="D788" s="27">
        <f>IF(D$2="",0,IF(($C788&lt;D$3)+($C788&gt;D$5),0,IF($C788&lt;=D$4,'決まりの表'!$B$5,'決まりの表'!$B$6)))</f>
        <v/>
      </c>
      <c r="E788" s="27">
        <f>IF(E$2="",0,IF(($C788&lt;E$3)+($C788&gt;E$5),0,IF(1+($D$2&lt;&gt;"")*($C788&lt;=$D$6)&gt;=3,'決まりの表'!$B$7,IF($C788&lt;=E$4,'決まりの表'!$B$5,'決まりの表'!$B$6))))</f>
        <v/>
      </c>
      <c r="F788" s="27">
        <f>IF(F$2="",0,IF(($C788&lt;F$3)+($C788&gt;F$5),0,IF(1+($D$2&lt;&gt;"")*($C788&lt;=$D$6)+($E$2&lt;&gt;"")*($C788&lt;=$E$6)&gt;=3,'決まりの表'!$B$7,IF($C788&lt;=F$4,'決まりの表'!$B$5,'決まりの表'!$B$6))))</f>
        <v/>
      </c>
      <c r="G788" s="27">
        <f>IF(G$2="",0,IF(($C788&lt;G$3)+($C788&gt;G$5),0,IF(1+($D$2&lt;&gt;"")*($C788&lt;=$D$6)+($E$2&lt;&gt;"")*($C788&lt;=$E$6)+($F$2&lt;&gt;"")*($C788&lt;=$F$6)&gt;=3,'決まりの表'!$B$7,IF($C788&lt;=G$4,'決まりの表'!$B$5,'決まりの表'!$B$6))))</f>
        <v/>
      </c>
      <c r="H788" s="26">
        <f>SUM(D788:G788)</f>
        <v/>
      </c>
      <c r="I788" s="27">
        <f>IF(COUNTIFS('決まりの表'!$B$12:$B$17,MONTH(A788))&gt;0,H786+H787,0)</f>
        <v/>
      </c>
    </row>
    <row r="789">
      <c r="A789" s="23">
        <f>EOMONTH(A788,0)+1</f>
        <v/>
      </c>
      <c r="B789" s="12">
        <f>YEAR(A789)</f>
        <v/>
      </c>
      <c r="C789" s="12">
        <f>YEAR(A789)*12+MONTH(A789)</f>
        <v/>
      </c>
      <c r="D789" s="27">
        <f>IF(D$2="",0,IF(($C789&lt;D$3)+($C789&gt;D$5),0,IF($C789&lt;=D$4,'決まりの表'!$B$5,'決まりの表'!$B$6)))</f>
        <v/>
      </c>
      <c r="E789" s="27">
        <f>IF(E$2="",0,IF(($C789&lt;E$3)+($C789&gt;E$5),0,IF(1+($D$2&lt;&gt;"")*($C789&lt;=$D$6)&gt;=3,'決まりの表'!$B$7,IF($C789&lt;=E$4,'決まりの表'!$B$5,'決まりの表'!$B$6))))</f>
        <v/>
      </c>
      <c r="F789" s="27">
        <f>IF(F$2="",0,IF(($C789&lt;F$3)+($C789&gt;F$5),0,IF(1+($D$2&lt;&gt;"")*($C789&lt;=$D$6)+($E$2&lt;&gt;"")*($C789&lt;=$E$6)&gt;=3,'決まりの表'!$B$7,IF($C789&lt;=F$4,'決まりの表'!$B$5,'決まりの表'!$B$6))))</f>
        <v/>
      </c>
      <c r="G789" s="27">
        <f>IF(G$2="",0,IF(($C789&lt;G$3)+($C789&gt;G$5),0,IF(1+($D$2&lt;&gt;"")*($C789&lt;=$D$6)+($E$2&lt;&gt;"")*($C789&lt;=$E$6)+($F$2&lt;&gt;"")*($C789&lt;=$F$6)&gt;=3,'決まりの表'!$B$7,IF($C789&lt;=G$4,'決まりの表'!$B$5,'決まりの表'!$B$6))))</f>
        <v/>
      </c>
      <c r="H789" s="26">
        <f>SUM(D789:G789)</f>
        <v/>
      </c>
      <c r="I789" s="27">
        <f>IF(COUNTIFS('決まりの表'!$B$12:$B$17,MONTH(A789))&gt;0,H787+H788,0)</f>
        <v/>
      </c>
    </row>
    <row r="790">
      <c r="A790" s="23">
        <f>EOMONTH(A789,0)+1</f>
        <v/>
      </c>
      <c r="B790" s="12">
        <f>YEAR(A790)</f>
        <v/>
      </c>
      <c r="C790" s="12">
        <f>YEAR(A790)*12+MONTH(A790)</f>
        <v/>
      </c>
      <c r="D790" s="27">
        <f>IF(D$2="",0,IF(($C790&lt;D$3)+($C790&gt;D$5),0,IF($C790&lt;=D$4,'決まりの表'!$B$5,'決まりの表'!$B$6)))</f>
        <v/>
      </c>
      <c r="E790" s="27">
        <f>IF(E$2="",0,IF(($C790&lt;E$3)+($C790&gt;E$5),0,IF(1+($D$2&lt;&gt;"")*($C790&lt;=$D$6)&gt;=3,'決まりの表'!$B$7,IF($C790&lt;=E$4,'決まりの表'!$B$5,'決まりの表'!$B$6))))</f>
        <v/>
      </c>
      <c r="F790" s="27">
        <f>IF(F$2="",0,IF(($C790&lt;F$3)+($C790&gt;F$5),0,IF(1+($D$2&lt;&gt;"")*($C790&lt;=$D$6)+($E$2&lt;&gt;"")*($C790&lt;=$E$6)&gt;=3,'決まりの表'!$B$7,IF($C790&lt;=F$4,'決まりの表'!$B$5,'決まりの表'!$B$6))))</f>
        <v/>
      </c>
      <c r="G790" s="27">
        <f>IF(G$2="",0,IF(($C790&lt;G$3)+($C790&gt;G$5),0,IF(1+($D$2&lt;&gt;"")*($C790&lt;=$D$6)+($E$2&lt;&gt;"")*($C790&lt;=$E$6)+($F$2&lt;&gt;"")*($C790&lt;=$F$6)&gt;=3,'決まりの表'!$B$7,IF($C790&lt;=G$4,'決まりの表'!$B$5,'決まりの表'!$B$6))))</f>
        <v/>
      </c>
      <c r="H790" s="26">
        <f>SUM(D790:G790)</f>
        <v/>
      </c>
      <c r="I790" s="27">
        <f>IF(COUNTIFS('決まりの表'!$B$12:$B$17,MONTH(A790))&gt;0,H788+H789,0)</f>
        <v/>
      </c>
    </row>
    <row r="791">
      <c r="A791" s="23">
        <f>EOMONTH(A790,0)+1</f>
        <v/>
      </c>
      <c r="B791" s="12">
        <f>YEAR(A791)</f>
        <v/>
      </c>
      <c r="C791" s="12">
        <f>YEAR(A791)*12+MONTH(A791)</f>
        <v/>
      </c>
      <c r="D791" s="27">
        <f>IF(D$2="",0,IF(($C791&lt;D$3)+($C791&gt;D$5),0,IF($C791&lt;=D$4,'決まりの表'!$B$5,'決まりの表'!$B$6)))</f>
        <v/>
      </c>
      <c r="E791" s="27">
        <f>IF(E$2="",0,IF(($C791&lt;E$3)+($C791&gt;E$5),0,IF(1+($D$2&lt;&gt;"")*($C791&lt;=$D$6)&gt;=3,'決まりの表'!$B$7,IF($C791&lt;=E$4,'決まりの表'!$B$5,'決まりの表'!$B$6))))</f>
        <v/>
      </c>
      <c r="F791" s="27">
        <f>IF(F$2="",0,IF(($C791&lt;F$3)+($C791&gt;F$5),0,IF(1+($D$2&lt;&gt;"")*($C791&lt;=$D$6)+($E$2&lt;&gt;"")*($C791&lt;=$E$6)&gt;=3,'決まりの表'!$B$7,IF($C791&lt;=F$4,'決まりの表'!$B$5,'決まりの表'!$B$6))))</f>
        <v/>
      </c>
      <c r="G791" s="27">
        <f>IF(G$2="",0,IF(($C791&lt;G$3)+($C791&gt;G$5),0,IF(1+($D$2&lt;&gt;"")*($C791&lt;=$D$6)+($E$2&lt;&gt;"")*($C791&lt;=$E$6)+($F$2&lt;&gt;"")*($C791&lt;=$F$6)&gt;=3,'決まりの表'!$B$7,IF($C791&lt;=G$4,'決まりの表'!$B$5,'決まりの表'!$B$6))))</f>
        <v/>
      </c>
      <c r="H791" s="26">
        <f>SUM(D791:G791)</f>
        <v/>
      </c>
      <c r="I791" s="27">
        <f>IF(COUNTIFS('決まりの表'!$B$12:$B$17,MONTH(A791))&gt;0,H789+H790,0)</f>
        <v/>
      </c>
    </row>
    <row r="792">
      <c r="A792" s="23">
        <f>EOMONTH(A791,0)+1</f>
        <v/>
      </c>
      <c r="B792" s="12">
        <f>YEAR(A792)</f>
        <v/>
      </c>
      <c r="C792" s="12">
        <f>YEAR(A792)*12+MONTH(A792)</f>
        <v/>
      </c>
      <c r="D792" s="27">
        <f>IF(D$2="",0,IF(($C792&lt;D$3)+($C792&gt;D$5),0,IF($C792&lt;=D$4,'決まりの表'!$B$5,'決まりの表'!$B$6)))</f>
        <v/>
      </c>
      <c r="E792" s="27">
        <f>IF(E$2="",0,IF(($C792&lt;E$3)+($C792&gt;E$5),0,IF(1+($D$2&lt;&gt;"")*($C792&lt;=$D$6)&gt;=3,'決まりの表'!$B$7,IF($C792&lt;=E$4,'決まりの表'!$B$5,'決まりの表'!$B$6))))</f>
        <v/>
      </c>
      <c r="F792" s="27">
        <f>IF(F$2="",0,IF(($C792&lt;F$3)+($C792&gt;F$5),0,IF(1+($D$2&lt;&gt;"")*($C792&lt;=$D$6)+($E$2&lt;&gt;"")*($C792&lt;=$E$6)&gt;=3,'決まりの表'!$B$7,IF($C792&lt;=F$4,'決まりの表'!$B$5,'決まりの表'!$B$6))))</f>
        <v/>
      </c>
      <c r="G792" s="27">
        <f>IF(G$2="",0,IF(($C792&lt;G$3)+($C792&gt;G$5),0,IF(1+($D$2&lt;&gt;"")*($C792&lt;=$D$6)+($E$2&lt;&gt;"")*($C792&lt;=$E$6)+($F$2&lt;&gt;"")*($C792&lt;=$F$6)&gt;=3,'決まりの表'!$B$7,IF($C792&lt;=G$4,'決まりの表'!$B$5,'決まりの表'!$B$6))))</f>
        <v/>
      </c>
      <c r="H792" s="26">
        <f>SUM(D792:G792)</f>
        <v/>
      </c>
      <c r="I792" s="27">
        <f>IF(COUNTIFS('決まりの表'!$B$12:$B$17,MONTH(A792))&gt;0,H790+H791,0)</f>
        <v/>
      </c>
    </row>
    <row r="793">
      <c r="A793" s="23">
        <f>EOMONTH(A792,0)+1</f>
        <v/>
      </c>
      <c r="B793" s="12">
        <f>YEAR(A793)</f>
        <v/>
      </c>
      <c r="C793" s="12">
        <f>YEAR(A793)*12+MONTH(A793)</f>
        <v/>
      </c>
      <c r="D793" s="27">
        <f>IF(D$2="",0,IF(($C793&lt;D$3)+($C793&gt;D$5),0,IF($C793&lt;=D$4,'決まりの表'!$B$5,'決まりの表'!$B$6)))</f>
        <v/>
      </c>
      <c r="E793" s="27">
        <f>IF(E$2="",0,IF(($C793&lt;E$3)+($C793&gt;E$5),0,IF(1+($D$2&lt;&gt;"")*($C793&lt;=$D$6)&gt;=3,'決まりの表'!$B$7,IF($C793&lt;=E$4,'決まりの表'!$B$5,'決まりの表'!$B$6))))</f>
        <v/>
      </c>
      <c r="F793" s="27">
        <f>IF(F$2="",0,IF(($C793&lt;F$3)+($C793&gt;F$5),0,IF(1+($D$2&lt;&gt;"")*($C793&lt;=$D$6)+($E$2&lt;&gt;"")*($C793&lt;=$E$6)&gt;=3,'決まりの表'!$B$7,IF($C793&lt;=F$4,'決まりの表'!$B$5,'決まりの表'!$B$6))))</f>
        <v/>
      </c>
      <c r="G793" s="27">
        <f>IF(G$2="",0,IF(($C793&lt;G$3)+($C793&gt;G$5),0,IF(1+($D$2&lt;&gt;"")*($C793&lt;=$D$6)+($E$2&lt;&gt;"")*($C793&lt;=$E$6)+($F$2&lt;&gt;"")*($C793&lt;=$F$6)&gt;=3,'決まりの表'!$B$7,IF($C793&lt;=G$4,'決まりの表'!$B$5,'決まりの表'!$B$6))))</f>
        <v/>
      </c>
      <c r="H793" s="26">
        <f>SUM(D793:G793)</f>
        <v/>
      </c>
      <c r="I793" s="27">
        <f>IF(COUNTIFS('決まりの表'!$B$12:$B$17,MONTH(A793))&gt;0,H791+H792,0)</f>
        <v/>
      </c>
    </row>
    <row r="794">
      <c r="A794" s="23">
        <f>EOMONTH(A793,0)+1</f>
        <v/>
      </c>
      <c r="B794" s="12">
        <f>YEAR(A794)</f>
        <v/>
      </c>
      <c r="C794" s="12">
        <f>YEAR(A794)*12+MONTH(A794)</f>
        <v/>
      </c>
      <c r="D794" s="27">
        <f>IF(D$2="",0,IF(($C794&lt;D$3)+($C794&gt;D$5),0,IF($C794&lt;=D$4,'決まりの表'!$B$5,'決まりの表'!$B$6)))</f>
        <v/>
      </c>
      <c r="E794" s="27">
        <f>IF(E$2="",0,IF(($C794&lt;E$3)+($C794&gt;E$5),0,IF(1+($D$2&lt;&gt;"")*($C794&lt;=$D$6)&gt;=3,'決まりの表'!$B$7,IF($C794&lt;=E$4,'決まりの表'!$B$5,'決まりの表'!$B$6))))</f>
        <v/>
      </c>
      <c r="F794" s="27">
        <f>IF(F$2="",0,IF(($C794&lt;F$3)+($C794&gt;F$5),0,IF(1+($D$2&lt;&gt;"")*($C794&lt;=$D$6)+($E$2&lt;&gt;"")*($C794&lt;=$E$6)&gt;=3,'決まりの表'!$B$7,IF($C794&lt;=F$4,'決まりの表'!$B$5,'決まりの表'!$B$6))))</f>
        <v/>
      </c>
      <c r="G794" s="27">
        <f>IF(G$2="",0,IF(($C794&lt;G$3)+($C794&gt;G$5),0,IF(1+($D$2&lt;&gt;"")*($C794&lt;=$D$6)+($E$2&lt;&gt;"")*($C794&lt;=$E$6)+($F$2&lt;&gt;"")*($C794&lt;=$F$6)&gt;=3,'決まりの表'!$B$7,IF($C794&lt;=G$4,'決まりの表'!$B$5,'決まりの表'!$B$6))))</f>
        <v/>
      </c>
      <c r="H794" s="26">
        <f>SUM(D794:G794)</f>
        <v/>
      </c>
      <c r="I794" s="27">
        <f>IF(COUNTIFS('決まりの表'!$B$12:$B$17,MONTH(A794))&gt;0,H792+H793,0)</f>
        <v/>
      </c>
    </row>
    <row r="795">
      <c r="A795" s="23">
        <f>EOMONTH(A794,0)+1</f>
        <v/>
      </c>
      <c r="B795" s="12">
        <f>YEAR(A795)</f>
        <v/>
      </c>
      <c r="C795" s="12">
        <f>YEAR(A795)*12+MONTH(A795)</f>
        <v/>
      </c>
      <c r="D795" s="27">
        <f>IF(D$2="",0,IF(($C795&lt;D$3)+($C795&gt;D$5),0,IF($C795&lt;=D$4,'決まりの表'!$B$5,'決まりの表'!$B$6)))</f>
        <v/>
      </c>
      <c r="E795" s="27">
        <f>IF(E$2="",0,IF(($C795&lt;E$3)+($C795&gt;E$5),0,IF(1+($D$2&lt;&gt;"")*($C795&lt;=$D$6)&gt;=3,'決まりの表'!$B$7,IF($C795&lt;=E$4,'決まりの表'!$B$5,'決まりの表'!$B$6))))</f>
        <v/>
      </c>
      <c r="F795" s="27">
        <f>IF(F$2="",0,IF(($C795&lt;F$3)+($C795&gt;F$5),0,IF(1+($D$2&lt;&gt;"")*($C795&lt;=$D$6)+($E$2&lt;&gt;"")*($C795&lt;=$E$6)&gt;=3,'決まりの表'!$B$7,IF($C795&lt;=F$4,'決まりの表'!$B$5,'決まりの表'!$B$6))))</f>
        <v/>
      </c>
      <c r="G795" s="27">
        <f>IF(G$2="",0,IF(($C795&lt;G$3)+($C795&gt;G$5),0,IF(1+($D$2&lt;&gt;"")*($C795&lt;=$D$6)+($E$2&lt;&gt;"")*($C795&lt;=$E$6)+($F$2&lt;&gt;"")*($C795&lt;=$F$6)&gt;=3,'決まりの表'!$B$7,IF($C795&lt;=G$4,'決まりの表'!$B$5,'決まりの表'!$B$6))))</f>
        <v/>
      </c>
      <c r="H795" s="26">
        <f>SUM(D795:G795)</f>
        <v/>
      </c>
      <c r="I795" s="27">
        <f>IF(COUNTIFS('決まりの表'!$B$12:$B$17,MONTH(A795))&gt;0,H793+H794,0)</f>
        <v/>
      </c>
    </row>
    <row r="796">
      <c r="A796" s="23">
        <f>EOMONTH(A795,0)+1</f>
        <v/>
      </c>
      <c r="B796" s="12">
        <f>YEAR(A796)</f>
        <v/>
      </c>
      <c r="C796" s="12">
        <f>YEAR(A796)*12+MONTH(A796)</f>
        <v/>
      </c>
      <c r="D796" s="27">
        <f>IF(D$2="",0,IF(($C796&lt;D$3)+($C796&gt;D$5),0,IF($C796&lt;=D$4,'決まりの表'!$B$5,'決まりの表'!$B$6)))</f>
        <v/>
      </c>
      <c r="E796" s="27">
        <f>IF(E$2="",0,IF(($C796&lt;E$3)+($C796&gt;E$5),0,IF(1+($D$2&lt;&gt;"")*($C796&lt;=$D$6)&gt;=3,'決まりの表'!$B$7,IF($C796&lt;=E$4,'決まりの表'!$B$5,'決まりの表'!$B$6))))</f>
        <v/>
      </c>
      <c r="F796" s="27">
        <f>IF(F$2="",0,IF(($C796&lt;F$3)+($C796&gt;F$5),0,IF(1+($D$2&lt;&gt;"")*($C796&lt;=$D$6)+($E$2&lt;&gt;"")*($C796&lt;=$E$6)&gt;=3,'決まりの表'!$B$7,IF($C796&lt;=F$4,'決まりの表'!$B$5,'決まりの表'!$B$6))))</f>
        <v/>
      </c>
      <c r="G796" s="27">
        <f>IF(G$2="",0,IF(($C796&lt;G$3)+($C796&gt;G$5),0,IF(1+($D$2&lt;&gt;"")*($C796&lt;=$D$6)+($E$2&lt;&gt;"")*($C796&lt;=$E$6)+($F$2&lt;&gt;"")*($C796&lt;=$F$6)&gt;=3,'決まりの表'!$B$7,IF($C796&lt;=G$4,'決まりの表'!$B$5,'決まりの表'!$B$6))))</f>
        <v/>
      </c>
      <c r="H796" s="26">
        <f>SUM(D796:G796)</f>
        <v/>
      </c>
      <c r="I796" s="27">
        <f>IF(COUNTIFS('決まりの表'!$B$12:$B$17,MONTH(A796))&gt;0,H794+H795,0)</f>
        <v/>
      </c>
    </row>
    <row r="797">
      <c r="A797" s="23">
        <f>EOMONTH(A796,0)+1</f>
        <v/>
      </c>
      <c r="B797" s="12">
        <f>YEAR(A797)</f>
        <v/>
      </c>
      <c r="C797" s="12">
        <f>YEAR(A797)*12+MONTH(A797)</f>
        <v/>
      </c>
      <c r="D797" s="27">
        <f>IF(D$2="",0,IF(($C797&lt;D$3)+($C797&gt;D$5),0,IF($C797&lt;=D$4,'決まりの表'!$B$5,'決まりの表'!$B$6)))</f>
        <v/>
      </c>
      <c r="E797" s="27">
        <f>IF(E$2="",0,IF(($C797&lt;E$3)+($C797&gt;E$5),0,IF(1+($D$2&lt;&gt;"")*($C797&lt;=$D$6)&gt;=3,'決まりの表'!$B$7,IF($C797&lt;=E$4,'決まりの表'!$B$5,'決まりの表'!$B$6))))</f>
        <v/>
      </c>
      <c r="F797" s="27">
        <f>IF(F$2="",0,IF(($C797&lt;F$3)+($C797&gt;F$5),0,IF(1+($D$2&lt;&gt;"")*($C797&lt;=$D$6)+($E$2&lt;&gt;"")*($C797&lt;=$E$6)&gt;=3,'決まりの表'!$B$7,IF($C797&lt;=F$4,'決まりの表'!$B$5,'決まりの表'!$B$6))))</f>
        <v/>
      </c>
      <c r="G797" s="27">
        <f>IF(G$2="",0,IF(($C797&lt;G$3)+($C797&gt;G$5),0,IF(1+($D$2&lt;&gt;"")*($C797&lt;=$D$6)+($E$2&lt;&gt;"")*($C797&lt;=$E$6)+($F$2&lt;&gt;"")*($C797&lt;=$F$6)&gt;=3,'決まりの表'!$B$7,IF($C797&lt;=G$4,'決まりの表'!$B$5,'決まりの表'!$B$6))))</f>
        <v/>
      </c>
      <c r="H797" s="26">
        <f>SUM(D797:G797)</f>
        <v/>
      </c>
      <c r="I797" s="27">
        <f>IF(COUNTIFS('決まりの表'!$B$12:$B$17,MONTH(A797))&gt;0,H795+H796,0)</f>
        <v/>
      </c>
    </row>
    <row r="798">
      <c r="A798" s="23">
        <f>EOMONTH(A797,0)+1</f>
        <v/>
      </c>
      <c r="B798" s="12">
        <f>YEAR(A798)</f>
        <v/>
      </c>
      <c r="C798" s="12">
        <f>YEAR(A798)*12+MONTH(A798)</f>
        <v/>
      </c>
      <c r="D798" s="27">
        <f>IF(D$2="",0,IF(($C798&lt;D$3)+($C798&gt;D$5),0,IF($C798&lt;=D$4,'決まりの表'!$B$5,'決まりの表'!$B$6)))</f>
        <v/>
      </c>
      <c r="E798" s="27">
        <f>IF(E$2="",0,IF(($C798&lt;E$3)+($C798&gt;E$5),0,IF(1+($D$2&lt;&gt;"")*($C798&lt;=$D$6)&gt;=3,'決まりの表'!$B$7,IF($C798&lt;=E$4,'決まりの表'!$B$5,'決まりの表'!$B$6))))</f>
        <v/>
      </c>
      <c r="F798" s="27">
        <f>IF(F$2="",0,IF(($C798&lt;F$3)+($C798&gt;F$5),0,IF(1+($D$2&lt;&gt;"")*($C798&lt;=$D$6)+($E$2&lt;&gt;"")*($C798&lt;=$E$6)&gt;=3,'決まりの表'!$B$7,IF($C798&lt;=F$4,'決まりの表'!$B$5,'決まりの表'!$B$6))))</f>
        <v/>
      </c>
      <c r="G798" s="27">
        <f>IF(G$2="",0,IF(($C798&lt;G$3)+($C798&gt;G$5),0,IF(1+($D$2&lt;&gt;"")*($C798&lt;=$D$6)+($E$2&lt;&gt;"")*($C798&lt;=$E$6)+($F$2&lt;&gt;"")*($C798&lt;=$F$6)&gt;=3,'決まりの表'!$B$7,IF($C798&lt;=G$4,'決まりの表'!$B$5,'決まりの表'!$B$6))))</f>
        <v/>
      </c>
      <c r="H798" s="26">
        <f>SUM(D798:G798)</f>
        <v/>
      </c>
      <c r="I798" s="27">
        <f>IF(COUNTIFS('決まりの表'!$B$12:$B$17,MONTH(A798))&gt;0,H796+H797,0)</f>
        <v/>
      </c>
    </row>
    <row r="799">
      <c r="A799" s="23">
        <f>EOMONTH(A798,0)+1</f>
        <v/>
      </c>
      <c r="B799" s="12">
        <f>YEAR(A799)</f>
        <v/>
      </c>
      <c r="C799" s="12">
        <f>YEAR(A799)*12+MONTH(A799)</f>
        <v/>
      </c>
      <c r="D799" s="27">
        <f>IF(D$2="",0,IF(($C799&lt;D$3)+($C799&gt;D$5),0,IF($C799&lt;=D$4,'決まりの表'!$B$5,'決まりの表'!$B$6)))</f>
        <v/>
      </c>
      <c r="E799" s="27">
        <f>IF(E$2="",0,IF(($C799&lt;E$3)+($C799&gt;E$5),0,IF(1+($D$2&lt;&gt;"")*($C799&lt;=$D$6)&gt;=3,'決まりの表'!$B$7,IF($C799&lt;=E$4,'決まりの表'!$B$5,'決まりの表'!$B$6))))</f>
        <v/>
      </c>
      <c r="F799" s="27">
        <f>IF(F$2="",0,IF(($C799&lt;F$3)+($C799&gt;F$5),0,IF(1+($D$2&lt;&gt;"")*($C799&lt;=$D$6)+($E$2&lt;&gt;"")*($C799&lt;=$E$6)&gt;=3,'決まりの表'!$B$7,IF($C799&lt;=F$4,'決まりの表'!$B$5,'決まりの表'!$B$6))))</f>
        <v/>
      </c>
      <c r="G799" s="27">
        <f>IF(G$2="",0,IF(($C799&lt;G$3)+($C799&gt;G$5),0,IF(1+($D$2&lt;&gt;"")*($C799&lt;=$D$6)+($E$2&lt;&gt;"")*($C799&lt;=$E$6)+($F$2&lt;&gt;"")*($C799&lt;=$F$6)&gt;=3,'決まりの表'!$B$7,IF($C799&lt;=G$4,'決まりの表'!$B$5,'決まりの表'!$B$6))))</f>
        <v/>
      </c>
      <c r="H799" s="26">
        <f>SUM(D799:G799)</f>
        <v/>
      </c>
      <c r="I799" s="27">
        <f>IF(COUNTIFS('決まりの表'!$B$12:$B$17,MONTH(A799))&gt;0,H797+H798,0)</f>
        <v/>
      </c>
    </row>
    <row r="800">
      <c r="A800" s="23">
        <f>EOMONTH(A799,0)+1</f>
        <v/>
      </c>
      <c r="B800" s="12">
        <f>YEAR(A800)</f>
        <v/>
      </c>
      <c r="C800" s="12">
        <f>YEAR(A800)*12+MONTH(A800)</f>
        <v/>
      </c>
      <c r="D800" s="27">
        <f>IF(D$2="",0,IF(($C800&lt;D$3)+($C800&gt;D$5),0,IF($C800&lt;=D$4,'決まりの表'!$B$5,'決まりの表'!$B$6)))</f>
        <v/>
      </c>
      <c r="E800" s="27">
        <f>IF(E$2="",0,IF(($C800&lt;E$3)+($C800&gt;E$5),0,IF(1+($D$2&lt;&gt;"")*($C800&lt;=$D$6)&gt;=3,'決まりの表'!$B$7,IF($C800&lt;=E$4,'決まりの表'!$B$5,'決まりの表'!$B$6))))</f>
        <v/>
      </c>
      <c r="F800" s="27">
        <f>IF(F$2="",0,IF(($C800&lt;F$3)+($C800&gt;F$5),0,IF(1+($D$2&lt;&gt;"")*($C800&lt;=$D$6)+($E$2&lt;&gt;"")*($C800&lt;=$E$6)&gt;=3,'決まりの表'!$B$7,IF($C800&lt;=F$4,'決まりの表'!$B$5,'決まりの表'!$B$6))))</f>
        <v/>
      </c>
      <c r="G800" s="27">
        <f>IF(G$2="",0,IF(($C800&lt;G$3)+($C800&gt;G$5),0,IF(1+($D$2&lt;&gt;"")*($C800&lt;=$D$6)+($E$2&lt;&gt;"")*($C800&lt;=$E$6)+($F$2&lt;&gt;"")*($C800&lt;=$F$6)&gt;=3,'決まりの表'!$B$7,IF($C800&lt;=G$4,'決まりの表'!$B$5,'決まりの表'!$B$6))))</f>
        <v/>
      </c>
      <c r="H800" s="26">
        <f>SUM(D800:G800)</f>
        <v/>
      </c>
      <c r="I800" s="27">
        <f>IF(COUNTIFS('決まりの表'!$B$12:$B$17,MONTH(A800))&gt;0,H798+H799,0)</f>
        <v/>
      </c>
    </row>
    <row r="801">
      <c r="A801" s="23">
        <f>EOMONTH(A800,0)+1</f>
        <v/>
      </c>
      <c r="B801" s="12">
        <f>YEAR(A801)</f>
        <v/>
      </c>
      <c r="C801" s="12">
        <f>YEAR(A801)*12+MONTH(A801)</f>
        <v/>
      </c>
      <c r="D801" s="27">
        <f>IF(D$2="",0,IF(($C801&lt;D$3)+($C801&gt;D$5),0,IF($C801&lt;=D$4,'決まりの表'!$B$5,'決まりの表'!$B$6)))</f>
        <v/>
      </c>
      <c r="E801" s="27">
        <f>IF(E$2="",0,IF(($C801&lt;E$3)+($C801&gt;E$5),0,IF(1+($D$2&lt;&gt;"")*($C801&lt;=$D$6)&gt;=3,'決まりの表'!$B$7,IF($C801&lt;=E$4,'決まりの表'!$B$5,'決まりの表'!$B$6))))</f>
        <v/>
      </c>
      <c r="F801" s="27">
        <f>IF(F$2="",0,IF(($C801&lt;F$3)+($C801&gt;F$5),0,IF(1+($D$2&lt;&gt;"")*($C801&lt;=$D$6)+($E$2&lt;&gt;"")*($C801&lt;=$E$6)&gt;=3,'決まりの表'!$B$7,IF($C801&lt;=F$4,'決まりの表'!$B$5,'決まりの表'!$B$6))))</f>
        <v/>
      </c>
      <c r="G801" s="27">
        <f>IF(G$2="",0,IF(($C801&lt;G$3)+($C801&gt;G$5),0,IF(1+($D$2&lt;&gt;"")*($C801&lt;=$D$6)+($E$2&lt;&gt;"")*($C801&lt;=$E$6)+($F$2&lt;&gt;"")*($C801&lt;=$F$6)&gt;=3,'決まりの表'!$B$7,IF($C801&lt;=G$4,'決まりの表'!$B$5,'決まりの表'!$B$6))))</f>
        <v/>
      </c>
      <c r="H801" s="26">
        <f>SUM(D801:G801)</f>
        <v/>
      </c>
      <c r="I801" s="27">
        <f>IF(COUNTIFS('決まりの表'!$B$12:$B$17,MONTH(A801))&gt;0,H799+H800,0)</f>
        <v/>
      </c>
    </row>
    <row r="802">
      <c r="A802" s="23">
        <f>EOMONTH(A801,0)+1</f>
        <v/>
      </c>
      <c r="B802" s="12">
        <f>YEAR(A802)</f>
        <v/>
      </c>
      <c r="C802" s="12">
        <f>YEAR(A802)*12+MONTH(A802)</f>
        <v/>
      </c>
      <c r="D802" s="27">
        <f>IF(D$2="",0,IF(($C802&lt;D$3)+($C802&gt;D$5),0,IF($C802&lt;=D$4,'決まりの表'!$B$5,'決まりの表'!$B$6)))</f>
        <v/>
      </c>
      <c r="E802" s="27">
        <f>IF(E$2="",0,IF(($C802&lt;E$3)+($C802&gt;E$5),0,IF(1+($D$2&lt;&gt;"")*($C802&lt;=$D$6)&gt;=3,'決まりの表'!$B$7,IF($C802&lt;=E$4,'決まりの表'!$B$5,'決まりの表'!$B$6))))</f>
        <v/>
      </c>
      <c r="F802" s="27">
        <f>IF(F$2="",0,IF(($C802&lt;F$3)+($C802&gt;F$5),0,IF(1+($D$2&lt;&gt;"")*($C802&lt;=$D$6)+($E$2&lt;&gt;"")*($C802&lt;=$E$6)&gt;=3,'決まりの表'!$B$7,IF($C802&lt;=F$4,'決まりの表'!$B$5,'決まりの表'!$B$6))))</f>
        <v/>
      </c>
      <c r="G802" s="27">
        <f>IF(G$2="",0,IF(($C802&lt;G$3)+($C802&gt;G$5),0,IF(1+($D$2&lt;&gt;"")*($C802&lt;=$D$6)+($E$2&lt;&gt;"")*($C802&lt;=$E$6)+($F$2&lt;&gt;"")*($C802&lt;=$F$6)&gt;=3,'決まりの表'!$B$7,IF($C802&lt;=G$4,'決まりの表'!$B$5,'決まりの表'!$B$6))))</f>
        <v/>
      </c>
      <c r="H802" s="26">
        <f>SUM(D802:G802)</f>
        <v/>
      </c>
      <c r="I802" s="27">
        <f>IF(COUNTIFS('決まりの表'!$B$12:$B$17,MONTH(A802))&gt;0,H800+H801,0)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08080"/>
    <outlinePr summaryBelow="1" summaryRight="1"/>
    <pageSetUpPr/>
  </sheetPr>
  <dimension ref="A1:F32"/>
  <sheetViews>
    <sheetView tabSelected="0" zoomScale="10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34" t="inlineStr">
        <is>
          <t>しくみ_教育費（今の値段の年額・さわらない）</t>
        </is>
      </c>
    </row>
    <row r="2">
      <c r="A2" s="20" t="inlineStr">
        <is>
          <t>クラスの年齢</t>
        </is>
      </c>
      <c r="B2" s="20" t="inlineStr">
        <is>
          <t>名前</t>
        </is>
      </c>
      <c r="C2" s="20" t="inlineStr">
        <is>
          <t>1人目</t>
        </is>
      </c>
      <c r="D2" s="20" t="inlineStr">
        <is>
          <t>2人目</t>
        </is>
      </c>
      <c r="E2" s="20" t="inlineStr">
        <is>
          <t>3人目</t>
        </is>
      </c>
      <c r="F2" s="20" t="inlineStr">
        <is>
          <t>4人目</t>
        </is>
      </c>
    </row>
    <row r="3">
      <c r="A3" s="12" t="n">
        <v>-1</v>
      </c>
      <c r="B3" s="5">
        <f>IF(A3=-1,"誕生",IF(A3&lt;=5,A3&amp;"歳クラス",IF(A3&lt;=11,"小"&amp;(A3-5),IF(A3&lt;=14,"中"&amp;(A3-11),IF(A3&lt;=17,"高"&amp;(A3-14),"大学など"&amp;(A3-17)&amp;"年")))))</f>
        <v/>
      </c>
      <c r="C3" s="27">
        <f>IF('入力'!B$32="",0,($A3&gt;=0)*($A3&lt;=2)*($A3&gt;='入力'!B$47)*'入力'!B$35*12+($A3&gt;=3)*($A3&lt;=5)*IFERROR(INDEX('決まりの表'!$B$23:$C$23,MATCH('入力'!B$36,'決まりの表'!$B$22:$C$22,0)),0)+($A3&gt;=6)*($A3&lt;=11)*IFERROR(INDEX('決まりの表'!$B$24:$C$24,MATCH('入力'!B$37,'決まりの表'!$B$22:$C$22,0)),0)+($A3&gt;=12)*($A3&lt;=14)*IFERROR(INDEX('決まりの表'!$B$25:$C$25,MATCH('入力'!B$38,'決まりの表'!$B$22:$C$22,0)),0)+($A3&gt;=15)*($A3&lt;=17)*IFERROR(INDEX('決まりの表'!$B$26:$C$26,MATCH('入力'!B$39,'決まりの表'!$B$22:$C$22,0)),0)+($A3&gt;=18)*($A3&lt;=17+'入力'!B$41)*('入力'!B$40&lt;&gt;"進学しない")*(IFERROR(INDEX('決まりの表'!$B$32:$B$37,MATCH('入力'!B$40,'決まりの表'!$A$32:$A$37,0)),0)+'入力'!B$42*12)+('入力'!B$43&lt;&gt;"")*('入力'!B$44&lt;&gt;"")*('入力'!B$45&lt;&gt;"")*($A3&gt;='入力'!B$44)*($A3&lt;='入力'!B$45)*'入力'!B$43*12)</f>
        <v/>
      </c>
      <c r="D3" s="27">
        <f>IF('入力'!C$32="",0,($A3&gt;=0)*($A3&lt;=2)*($A3&gt;='入力'!C$47)*'入力'!C$35*12+($A3&gt;=3)*($A3&lt;=5)*IFERROR(INDEX('決まりの表'!$B$23:$C$23,MATCH('入力'!C$36,'決まりの表'!$B$22:$C$22,0)),0)+($A3&gt;=6)*($A3&lt;=11)*IFERROR(INDEX('決まりの表'!$B$24:$C$24,MATCH('入力'!C$37,'決まりの表'!$B$22:$C$22,0)),0)+($A3&gt;=12)*($A3&lt;=14)*IFERROR(INDEX('決まりの表'!$B$25:$C$25,MATCH('入力'!C$38,'決まりの表'!$B$22:$C$22,0)),0)+($A3&gt;=15)*($A3&lt;=17)*IFERROR(INDEX('決まりの表'!$B$26:$C$26,MATCH('入力'!C$39,'決まりの表'!$B$22:$C$22,0)),0)+($A3&gt;=18)*($A3&lt;=17+'入力'!C$41)*('入力'!C$40&lt;&gt;"進学しない")*(IFERROR(INDEX('決まりの表'!$B$32:$B$37,MATCH('入力'!C$40,'決まりの表'!$A$32:$A$37,0)),0)+'入力'!C$42*12)+('入力'!C$43&lt;&gt;"")*('入力'!C$44&lt;&gt;"")*('入力'!C$45&lt;&gt;"")*($A3&gt;='入力'!C$44)*($A3&lt;='入力'!C$45)*'入力'!C$43*12)</f>
        <v/>
      </c>
      <c r="E3" s="27">
        <f>IF('入力'!D$32="",0,($A3&gt;=0)*($A3&lt;=2)*($A3&gt;='入力'!D$47)*'入力'!D$35*12+($A3&gt;=3)*($A3&lt;=5)*IFERROR(INDEX('決まりの表'!$B$23:$C$23,MATCH('入力'!D$36,'決まりの表'!$B$22:$C$22,0)),0)+($A3&gt;=6)*($A3&lt;=11)*IFERROR(INDEX('決まりの表'!$B$24:$C$24,MATCH('入力'!D$37,'決まりの表'!$B$22:$C$22,0)),0)+($A3&gt;=12)*($A3&lt;=14)*IFERROR(INDEX('決まりの表'!$B$25:$C$25,MATCH('入力'!D$38,'決まりの表'!$B$22:$C$22,0)),0)+($A3&gt;=15)*($A3&lt;=17)*IFERROR(INDEX('決まりの表'!$B$26:$C$26,MATCH('入力'!D$39,'決まりの表'!$B$22:$C$22,0)),0)+($A3&gt;=18)*($A3&lt;=17+'入力'!D$41)*('入力'!D$40&lt;&gt;"進学しない")*(IFERROR(INDEX('決まりの表'!$B$32:$B$37,MATCH('入力'!D$40,'決まりの表'!$A$32:$A$37,0)),0)+'入力'!D$42*12)+('入力'!D$43&lt;&gt;"")*('入力'!D$44&lt;&gt;"")*('入力'!D$45&lt;&gt;"")*($A3&gt;='入力'!D$44)*($A3&lt;='入力'!D$45)*'入力'!D$43*12)</f>
        <v/>
      </c>
      <c r="F3" s="27">
        <f>IF('入力'!E$32="",0,($A3&gt;=0)*($A3&lt;=2)*($A3&gt;='入力'!E$47)*'入力'!E$35*12+($A3&gt;=3)*($A3&lt;=5)*IFERROR(INDEX('決まりの表'!$B$23:$C$23,MATCH('入力'!E$36,'決まりの表'!$B$22:$C$22,0)),0)+($A3&gt;=6)*($A3&lt;=11)*IFERROR(INDEX('決まりの表'!$B$24:$C$24,MATCH('入力'!E$37,'決まりの表'!$B$22:$C$22,0)),0)+($A3&gt;=12)*($A3&lt;=14)*IFERROR(INDEX('決まりの表'!$B$25:$C$25,MATCH('入力'!E$38,'決まりの表'!$B$22:$C$22,0)),0)+($A3&gt;=15)*($A3&lt;=17)*IFERROR(INDEX('決まりの表'!$B$26:$C$26,MATCH('入力'!E$39,'決まりの表'!$B$22:$C$22,0)),0)+($A3&gt;=18)*($A3&lt;=17+'入力'!E$41)*('入力'!E$40&lt;&gt;"進学しない")*(IFERROR(INDEX('決まりの表'!$B$32:$B$37,MATCH('入力'!E$40,'決まりの表'!$A$32:$A$37,0)),0)+'入力'!E$42*12)+('入力'!E$43&lt;&gt;"")*('入力'!E$44&lt;&gt;"")*('入力'!E$45&lt;&gt;"")*($A3&gt;='入力'!E$44)*($A3&lt;='入力'!E$45)*'入力'!E$43*12)</f>
        <v/>
      </c>
    </row>
    <row r="4">
      <c r="A4" s="12">
        <f>A3+1</f>
        <v/>
      </c>
      <c r="B4" s="5">
        <f>IF(A4=-1,"誕生",IF(A4&lt;=5,A4&amp;"歳クラス",IF(A4&lt;=11,"小"&amp;(A4-5),IF(A4&lt;=14,"中"&amp;(A4-11),IF(A4&lt;=17,"高"&amp;(A4-14),"大学など"&amp;(A4-17)&amp;"年")))))</f>
        <v/>
      </c>
      <c r="C4" s="27">
        <f>IF('入力'!B$32="",0,($A4&gt;=0)*($A4&lt;=2)*($A4&gt;='入力'!B$47)*'入力'!B$35*12+($A4&gt;=3)*($A4&lt;=5)*IFERROR(INDEX('決まりの表'!$B$23:$C$23,MATCH('入力'!B$36,'決まりの表'!$B$22:$C$22,0)),0)+($A4&gt;=6)*($A4&lt;=11)*IFERROR(INDEX('決まりの表'!$B$24:$C$24,MATCH('入力'!B$37,'決まりの表'!$B$22:$C$22,0)),0)+($A4&gt;=12)*($A4&lt;=14)*IFERROR(INDEX('決まりの表'!$B$25:$C$25,MATCH('入力'!B$38,'決まりの表'!$B$22:$C$22,0)),0)+($A4&gt;=15)*($A4&lt;=17)*IFERROR(INDEX('決まりの表'!$B$26:$C$26,MATCH('入力'!B$39,'決まりの表'!$B$22:$C$22,0)),0)+($A4&gt;=18)*($A4&lt;=17+'入力'!B$41)*('入力'!B$40&lt;&gt;"進学しない")*(IFERROR(INDEX('決まりの表'!$B$32:$B$37,MATCH('入力'!B$40,'決まりの表'!$A$32:$A$37,0)),0)+'入力'!B$42*12)+('入力'!B$43&lt;&gt;"")*('入力'!B$44&lt;&gt;"")*('入力'!B$45&lt;&gt;"")*($A4&gt;='入力'!B$44)*($A4&lt;='入力'!B$45)*'入力'!B$43*12)</f>
        <v/>
      </c>
      <c r="D4" s="27">
        <f>IF('入力'!C$32="",0,($A4&gt;=0)*($A4&lt;=2)*($A4&gt;='入力'!C$47)*'入力'!C$35*12+($A4&gt;=3)*($A4&lt;=5)*IFERROR(INDEX('決まりの表'!$B$23:$C$23,MATCH('入力'!C$36,'決まりの表'!$B$22:$C$22,0)),0)+($A4&gt;=6)*($A4&lt;=11)*IFERROR(INDEX('決まりの表'!$B$24:$C$24,MATCH('入力'!C$37,'決まりの表'!$B$22:$C$22,0)),0)+($A4&gt;=12)*($A4&lt;=14)*IFERROR(INDEX('決まりの表'!$B$25:$C$25,MATCH('入力'!C$38,'決まりの表'!$B$22:$C$22,0)),0)+($A4&gt;=15)*($A4&lt;=17)*IFERROR(INDEX('決まりの表'!$B$26:$C$26,MATCH('入力'!C$39,'決まりの表'!$B$22:$C$22,0)),0)+($A4&gt;=18)*($A4&lt;=17+'入力'!C$41)*('入力'!C$40&lt;&gt;"進学しない")*(IFERROR(INDEX('決まりの表'!$B$32:$B$37,MATCH('入力'!C$40,'決まりの表'!$A$32:$A$37,0)),0)+'入力'!C$42*12)+('入力'!C$43&lt;&gt;"")*('入力'!C$44&lt;&gt;"")*('入力'!C$45&lt;&gt;"")*($A4&gt;='入力'!C$44)*($A4&lt;='入力'!C$45)*'入力'!C$43*12)</f>
        <v/>
      </c>
      <c r="E4" s="27">
        <f>IF('入力'!D$32="",0,($A4&gt;=0)*($A4&lt;=2)*($A4&gt;='入力'!D$47)*'入力'!D$35*12+($A4&gt;=3)*($A4&lt;=5)*IFERROR(INDEX('決まりの表'!$B$23:$C$23,MATCH('入力'!D$36,'決まりの表'!$B$22:$C$22,0)),0)+($A4&gt;=6)*($A4&lt;=11)*IFERROR(INDEX('決まりの表'!$B$24:$C$24,MATCH('入力'!D$37,'決まりの表'!$B$22:$C$22,0)),0)+($A4&gt;=12)*($A4&lt;=14)*IFERROR(INDEX('決まりの表'!$B$25:$C$25,MATCH('入力'!D$38,'決まりの表'!$B$22:$C$22,0)),0)+($A4&gt;=15)*($A4&lt;=17)*IFERROR(INDEX('決まりの表'!$B$26:$C$26,MATCH('入力'!D$39,'決まりの表'!$B$22:$C$22,0)),0)+($A4&gt;=18)*($A4&lt;=17+'入力'!D$41)*('入力'!D$40&lt;&gt;"進学しない")*(IFERROR(INDEX('決まりの表'!$B$32:$B$37,MATCH('入力'!D$40,'決まりの表'!$A$32:$A$37,0)),0)+'入力'!D$42*12)+('入力'!D$43&lt;&gt;"")*('入力'!D$44&lt;&gt;"")*('入力'!D$45&lt;&gt;"")*($A4&gt;='入力'!D$44)*($A4&lt;='入力'!D$45)*'入力'!D$43*12)</f>
        <v/>
      </c>
      <c r="F4" s="27">
        <f>IF('入力'!E$32="",0,($A4&gt;=0)*($A4&lt;=2)*($A4&gt;='入力'!E$47)*'入力'!E$35*12+($A4&gt;=3)*($A4&lt;=5)*IFERROR(INDEX('決まりの表'!$B$23:$C$23,MATCH('入力'!E$36,'決まりの表'!$B$22:$C$22,0)),0)+($A4&gt;=6)*($A4&lt;=11)*IFERROR(INDEX('決まりの表'!$B$24:$C$24,MATCH('入力'!E$37,'決まりの表'!$B$22:$C$22,0)),0)+($A4&gt;=12)*($A4&lt;=14)*IFERROR(INDEX('決まりの表'!$B$25:$C$25,MATCH('入力'!E$38,'決まりの表'!$B$22:$C$22,0)),0)+($A4&gt;=15)*($A4&lt;=17)*IFERROR(INDEX('決まりの表'!$B$26:$C$26,MATCH('入力'!E$39,'決まりの表'!$B$22:$C$22,0)),0)+($A4&gt;=18)*($A4&lt;=17+'入力'!E$41)*('入力'!E$40&lt;&gt;"進学しない")*(IFERROR(INDEX('決まりの表'!$B$32:$B$37,MATCH('入力'!E$40,'決まりの表'!$A$32:$A$37,0)),0)+'入力'!E$42*12)+('入力'!E$43&lt;&gt;"")*('入力'!E$44&lt;&gt;"")*('入力'!E$45&lt;&gt;"")*($A4&gt;='入力'!E$44)*($A4&lt;='入力'!E$45)*'入力'!E$43*12)</f>
        <v/>
      </c>
    </row>
    <row r="5">
      <c r="A5" s="12">
        <f>A4+1</f>
        <v/>
      </c>
      <c r="B5" s="5">
        <f>IF(A5=-1,"誕生",IF(A5&lt;=5,A5&amp;"歳クラス",IF(A5&lt;=11,"小"&amp;(A5-5),IF(A5&lt;=14,"中"&amp;(A5-11),IF(A5&lt;=17,"高"&amp;(A5-14),"大学など"&amp;(A5-17)&amp;"年")))))</f>
        <v/>
      </c>
      <c r="C5" s="27">
        <f>IF('入力'!B$32="",0,($A5&gt;=0)*($A5&lt;=2)*($A5&gt;='入力'!B$47)*'入力'!B$35*12+($A5&gt;=3)*($A5&lt;=5)*IFERROR(INDEX('決まりの表'!$B$23:$C$23,MATCH('入力'!B$36,'決まりの表'!$B$22:$C$22,0)),0)+($A5&gt;=6)*($A5&lt;=11)*IFERROR(INDEX('決まりの表'!$B$24:$C$24,MATCH('入力'!B$37,'決まりの表'!$B$22:$C$22,0)),0)+($A5&gt;=12)*($A5&lt;=14)*IFERROR(INDEX('決まりの表'!$B$25:$C$25,MATCH('入力'!B$38,'決まりの表'!$B$22:$C$22,0)),0)+($A5&gt;=15)*($A5&lt;=17)*IFERROR(INDEX('決まりの表'!$B$26:$C$26,MATCH('入力'!B$39,'決まりの表'!$B$22:$C$22,0)),0)+($A5&gt;=18)*($A5&lt;=17+'入力'!B$41)*('入力'!B$40&lt;&gt;"進学しない")*(IFERROR(INDEX('決まりの表'!$B$32:$B$37,MATCH('入力'!B$40,'決まりの表'!$A$32:$A$37,0)),0)+'入力'!B$42*12)+('入力'!B$43&lt;&gt;"")*('入力'!B$44&lt;&gt;"")*('入力'!B$45&lt;&gt;"")*($A5&gt;='入力'!B$44)*($A5&lt;='入力'!B$45)*'入力'!B$43*12)</f>
        <v/>
      </c>
      <c r="D5" s="27">
        <f>IF('入力'!C$32="",0,($A5&gt;=0)*($A5&lt;=2)*($A5&gt;='入力'!C$47)*'入力'!C$35*12+($A5&gt;=3)*($A5&lt;=5)*IFERROR(INDEX('決まりの表'!$B$23:$C$23,MATCH('入力'!C$36,'決まりの表'!$B$22:$C$22,0)),0)+($A5&gt;=6)*($A5&lt;=11)*IFERROR(INDEX('決まりの表'!$B$24:$C$24,MATCH('入力'!C$37,'決まりの表'!$B$22:$C$22,0)),0)+($A5&gt;=12)*($A5&lt;=14)*IFERROR(INDEX('決まりの表'!$B$25:$C$25,MATCH('入力'!C$38,'決まりの表'!$B$22:$C$22,0)),0)+($A5&gt;=15)*($A5&lt;=17)*IFERROR(INDEX('決まりの表'!$B$26:$C$26,MATCH('入力'!C$39,'決まりの表'!$B$22:$C$22,0)),0)+($A5&gt;=18)*($A5&lt;=17+'入力'!C$41)*('入力'!C$40&lt;&gt;"進学しない")*(IFERROR(INDEX('決まりの表'!$B$32:$B$37,MATCH('入力'!C$40,'決まりの表'!$A$32:$A$37,0)),0)+'入力'!C$42*12)+('入力'!C$43&lt;&gt;"")*('入力'!C$44&lt;&gt;"")*('入力'!C$45&lt;&gt;"")*($A5&gt;='入力'!C$44)*($A5&lt;='入力'!C$45)*'入力'!C$43*12)</f>
        <v/>
      </c>
      <c r="E5" s="27">
        <f>IF('入力'!D$32="",0,($A5&gt;=0)*($A5&lt;=2)*($A5&gt;='入力'!D$47)*'入力'!D$35*12+($A5&gt;=3)*($A5&lt;=5)*IFERROR(INDEX('決まりの表'!$B$23:$C$23,MATCH('入力'!D$36,'決まりの表'!$B$22:$C$22,0)),0)+($A5&gt;=6)*($A5&lt;=11)*IFERROR(INDEX('決まりの表'!$B$24:$C$24,MATCH('入力'!D$37,'決まりの表'!$B$22:$C$22,0)),0)+($A5&gt;=12)*($A5&lt;=14)*IFERROR(INDEX('決まりの表'!$B$25:$C$25,MATCH('入力'!D$38,'決まりの表'!$B$22:$C$22,0)),0)+($A5&gt;=15)*($A5&lt;=17)*IFERROR(INDEX('決まりの表'!$B$26:$C$26,MATCH('入力'!D$39,'決まりの表'!$B$22:$C$22,0)),0)+($A5&gt;=18)*($A5&lt;=17+'入力'!D$41)*('入力'!D$40&lt;&gt;"進学しない")*(IFERROR(INDEX('決まりの表'!$B$32:$B$37,MATCH('入力'!D$40,'決まりの表'!$A$32:$A$37,0)),0)+'入力'!D$42*12)+('入力'!D$43&lt;&gt;"")*('入力'!D$44&lt;&gt;"")*('入力'!D$45&lt;&gt;"")*($A5&gt;='入力'!D$44)*($A5&lt;='入力'!D$45)*'入力'!D$43*12)</f>
        <v/>
      </c>
      <c r="F5" s="27">
        <f>IF('入力'!E$32="",0,($A5&gt;=0)*($A5&lt;=2)*($A5&gt;='入力'!E$47)*'入力'!E$35*12+($A5&gt;=3)*($A5&lt;=5)*IFERROR(INDEX('決まりの表'!$B$23:$C$23,MATCH('入力'!E$36,'決まりの表'!$B$22:$C$22,0)),0)+($A5&gt;=6)*($A5&lt;=11)*IFERROR(INDEX('決まりの表'!$B$24:$C$24,MATCH('入力'!E$37,'決まりの表'!$B$22:$C$22,0)),0)+($A5&gt;=12)*($A5&lt;=14)*IFERROR(INDEX('決まりの表'!$B$25:$C$25,MATCH('入力'!E$38,'決まりの表'!$B$22:$C$22,0)),0)+($A5&gt;=15)*($A5&lt;=17)*IFERROR(INDEX('決まりの表'!$B$26:$C$26,MATCH('入力'!E$39,'決まりの表'!$B$22:$C$22,0)),0)+($A5&gt;=18)*($A5&lt;=17+'入力'!E$41)*('入力'!E$40&lt;&gt;"進学しない")*(IFERROR(INDEX('決まりの表'!$B$32:$B$37,MATCH('入力'!E$40,'決まりの表'!$A$32:$A$37,0)),0)+'入力'!E$42*12)+('入力'!E$43&lt;&gt;"")*('入力'!E$44&lt;&gt;"")*('入力'!E$45&lt;&gt;"")*($A5&gt;='入力'!E$44)*($A5&lt;='入力'!E$45)*'入力'!E$43*12)</f>
        <v/>
      </c>
    </row>
    <row r="6">
      <c r="A6" s="12">
        <f>A5+1</f>
        <v/>
      </c>
      <c r="B6" s="5">
        <f>IF(A6=-1,"誕生",IF(A6&lt;=5,A6&amp;"歳クラス",IF(A6&lt;=11,"小"&amp;(A6-5),IF(A6&lt;=14,"中"&amp;(A6-11),IF(A6&lt;=17,"高"&amp;(A6-14),"大学など"&amp;(A6-17)&amp;"年")))))</f>
        <v/>
      </c>
      <c r="C6" s="27">
        <f>IF('入力'!B$32="",0,($A6&gt;=0)*($A6&lt;=2)*($A6&gt;='入力'!B$47)*'入力'!B$35*12+($A6&gt;=3)*($A6&lt;=5)*IFERROR(INDEX('決まりの表'!$B$23:$C$23,MATCH('入力'!B$36,'決まりの表'!$B$22:$C$22,0)),0)+($A6&gt;=6)*($A6&lt;=11)*IFERROR(INDEX('決まりの表'!$B$24:$C$24,MATCH('入力'!B$37,'決まりの表'!$B$22:$C$22,0)),0)+($A6&gt;=12)*($A6&lt;=14)*IFERROR(INDEX('決まりの表'!$B$25:$C$25,MATCH('入力'!B$38,'決まりの表'!$B$22:$C$22,0)),0)+($A6&gt;=15)*($A6&lt;=17)*IFERROR(INDEX('決まりの表'!$B$26:$C$26,MATCH('入力'!B$39,'決まりの表'!$B$22:$C$22,0)),0)+($A6&gt;=18)*($A6&lt;=17+'入力'!B$41)*('入力'!B$40&lt;&gt;"進学しない")*(IFERROR(INDEX('決まりの表'!$B$32:$B$37,MATCH('入力'!B$40,'決まりの表'!$A$32:$A$37,0)),0)+'入力'!B$42*12)+('入力'!B$43&lt;&gt;"")*('入力'!B$44&lt;&gt;"")*('入力'!B$45&lt;&gt;"")*($A6&gt;='入力'!B$44)*($A6&lt;='入力'!B$45)*'入力'!B$43*12)</f>
        <v/>
      </c>
      <c r="D6" s="27">
        <f>IF('入力'!C$32="",0,($A6&gt;=0)*($A6&lt;=2)*($A6&gt;='入力'!C$47)*'入力'!C$35*12+($A6&gt;=3)*($A6&lt;=5)*IFERROR(INDEX('決まりの表'!$B$23:$C$23,MATCH('入力'!C$36,'決まりの表'!$B$22:$C$22,0)),0)+($A6&gt;=6)*($A6&lt;=11)*IFERROR(INDEX('決まりの表'!$B$24:$C$24,MATCH('入力'!C$37,'決まりの表'!$B$22:$C$22,0)),0)+($A6&gt;=12)*($A6&lt;=14)*IFERROR(INDEX('決まりの表'!$B$25:$C$25,MATCH('入力'!C$38,'決まりの表'!$B$22:$C$22,0)),0)+($A6&gt;=15)*($A6&lt;=17)*IFERROR(INDEX('決まりの表'!$B$26:$C$26,MATCH('入力'!C$39,'決まりの表'!$B$22:$C$22,0)),0)+($A6&gt;=18)*($A6&lt;=17+'入力'!C$41)*('入力'!C$40&lt;&gt;"進学しない")*(IFERROR(INDEX('決まりの表'!$B$32:$B$37,MATCH('入力'!C$40,'決まりの表'!$A$32:$A$37,0)),0)+'入力'!C$42*12)+('入力'!C$43&lt;&gt;"")*('入力'!C$44&lt;&gt;"")*('入力'!C$45&lt;&gt;"")*($A6&gt;='入力'!C$44)*($A6&lt;='入力'!C$45)*'入力'!C$43*12)</f>
        <v/>
      </c>
      <c r="E6" s="27">
        <f>IF('入力'!D$32="",0,($A6&gt;=0)*($A6&lt;=2)*($A6&gt;='入力'!D$47)*'入力'!D$35*12+($A6&gt;=3)*($A6&lt;=5)*IFERROR(INDEX('決まりの表'!$B$23:$C$23,MATCH('入力'!D$36,'決まりの表'!$B$22:$C$22,0)),0)+($A6&gt;=6)*($A6&lt;=11)*IFERROR(INDEX('決まりの表'!$B$24:$C$24,MATCH('入力'!D$37,'決まりの表'!$B$22:$C$22,0)),0)+($A6&gt;=12)*($A6&lt;=14)*IFERROR(INDEX('決まりの表'!$B$25:$C$25,MATCH('入力'!D$38,'決まりの表'!$B$22:$C$22,0)),0)+($A6&gt;=15)*($A6&lt;=17)*IFERROR(INDEX('決まりの表'!$B$26:$C$26,MATCH('入力'!D$39,'決まりの表'!$B$22:$C$22,0)),0)+($A6&gt;=18)*($A6&lt;=17+'入力'!D$41)*('入力'!D$40&lt;&gt;"進学しない")*(IFERROR(INDEX('決まりの表'!$B$32:$B$37,MATCH('入力'!D$40,'決まりの表'!$A$32:$A$37,0)),0)+'入力'!D$42*12)+('入力'!D$43&lt;&gt;"")*('入力'!D$44&lt;&gt;"")*('入力'!D$45&lt;&gt;"")*($A6&gt;='入力'!D$44)*($A6&lt;='入力'!D$45)*'入力'!D$43*12)</f>
        <v/>
      </c>
      <c r="F6" s="27">
        <f>IF('入力'!E$32="",0,($A6&gt;=0)*($A6&lt;=2)*($A6&gt;='入力'!E$47)*'入力'!E$35*12+($A6&gt;=3)*($A6&lt;=5)*IFERROR(INDEX('決まりの表'!$B$23:$C$23,MATCH('入力'!E$36,'決まりの表'!$B$22:$C$22,0)),0)+($A6&gt;=6)*($A6&lt;=11)*IFERROR(INDEX('決まりの表'!$B$24:$C$24,MATCH('入力'!E$37,'決まりの表'!$B$22:$C$22,0)),0)+($A6&gt;=12)*($A6&lt;=14)*IFERROR(INDEX('決まりの表'!$B$25:$C$25,MATCH('入力'!E$38,'決まりの表'!$B$22:$C$22,0)),0)+($A6&gt;=15)*($A6&lt;=17)*IFERROR(INDEX('決まりの表'!$B$26:$C$26,MATCH('入力'!E$39,'決まりの表'!$B$22:$C$22,0)),0)+($A6&gt;=18)*($A6&lt;=17+'入力'!E$41)*('入力'!E$40&lt;&gt;"進学しない")*(IFERROR(INDEX('決まりの表'!$B$32:$B$37,MATCH('入力'!E$40,'決まりの表'!$A$32:$A$37,0)),0)+'入力'!E$42*12)+('入力'!E$43&lt;&gt;"")*('入力'!E$44&lt;&gt;"")*('入力'!E$45&lt;&gt;"")*($A6&gt;='入力'!E$44)*($A6&lt;='入力'!E$45)*'入力'!E$43*12)</f>
        <v/>
      </c>
    </row>
    <row r="7">
      <c r="A7" s="12">
        <f>A6+1</f>
        <v/>
      </c>
      <c r="B7" s="5">
        <f>IF(A7=-1,"誕生",IF(A7&lt;=5,A7&amp;"歳クラス",IF(A7&lt;=11,"小"&amp;(A7-5),IF(A7&lt;=14,"中"&amp;(A7-11),IF(A7&lt;=17,"高"&amp;(A7-14),"大学など"&amp;(A7-17)&amp;"年")))))</f>
        <v/>
      </c>
      <c r="C7" s="27">
        <f>IF('入力'!B$32="",0,($A7&gt;=0)*($A7&lt;=2)*($A7&gt;='入力'!B$47)*'入力'!B$35*12+($A7&gt;=3)*($A7&lt;=5)*IFERROR(INDEX('決まりの表'!$B$23:$C$23,MATCH('入力'!B$36,'決まりの表'!$B$22:$C$22,0)),0)+($A7&gt;=6)*($A7&lt;=11)*IFERROR(INDEX('決まりの表'!$B$24:$C$24,MATCH('入力'!B$37,'決まりの表'!$B$22:$C$22,0)),0)+($A7&gt;=12)*($A7&lt;=14)*IFERROR(INDEX('決まりの表'!$B$25:$C$25,MATCH('入力'!B$38,'決まりの表'!$B$22:$C$22,0)),0)+($A7&gt;=15)*($A7&lt;=17)*IFERROR(INDEX('決まりの表'!$B$26:$C$26,MATCH('入力'!B$39,'決まりの表'!$B$22:$C$22,0)),0)+($A7&gt;=18)*($A7&lt;=17+'入力'!B$41)*('入力'!B$40&lt;&gt;"進学しない")*(IFERROR(INDEX('決まりの表'!$B$32:$B$37,MATCH('入力'!B$40,'決まりの表'!$A$32:$A$37,0)),0)+'入力'!B$42*12)+('入力'!B$43&lt;&gt;"")*('入力'!B$44&lt;&gt;"")*('入力'!B$45&lt;&gt;"")*($A7&gt;='入力'!B$44)*($A7&lt;='入力'!B$45)*'入力'!B$43*12)</f>
        <v/>
      </c>
      <c r="D7" s="27">
        <f>IF('入力'!C$32="",0,($A7&gt;=0)*($A7&lt;=2)*($A7&gt;='入力'!C$47)*'入力'!C$35*12+($A7&gt;=3)*($A7&lt;=5)*IFERROR(INDEX('決まりの表'!$B$23:$C$23,MATCH('入力'!C$36,'決まりの表'!$B$22:$C$22,0)),0)+($A7&gt;=6)*($A7&lt;=11)*IFERROR(INDEX('決まりの表'!$B$24:$C$24,MATCH('入力'!C$37,'決まりの表'!$B$22:$C$22,0)),0)+($A7&gt;=12)*($A7&lt;=14)*IFERROR(INDEX('決まりの表'!$B$25:$C$25,MATCH('入力'!C$38,'決まりの表'!$B$22:$C$22,0)),0)+($A7&gt;=15)*($A7&lt;=17)*IFERROR(INDEX('決まりの表'!$B$26:$C$26,MATCH('入力'!C$39,'決まりの表'!$B$22:$C$22,0)),0)+($A7&gt;=18)*($A7&lt;=17+'入力'!C$41)*('入力'!C$40&lt;&gt;"進学しない")*(IFERROR(INDEX('決まりの表'!$B$32:$B$37,MATCH('入力'!C$40,'決まりの表'!$A$32:$A$37,0)),0)+'入力'!C$42*12)+('入力'!C$43&lt;&gt;"")*('入力'!C$44&lt;&gt;"")*('入力'!C$45&lt;&gt;"")*($A7&gt;='入力'!C$44)*($A7&lt;='入力'!C$45)*'入力'!C$43*12)</f>
        <v/>
      </c>
      <c r="E7" s="27">
        <f>IF('入力'!D$32="",0,($A7&gt;=0)*($A7&lt;=2)*($A7&gt;='入力'!D$47)*'入力'!D$35*12+($A7&gt;=3)*($A7&lt;=5)*IFERROR(INDEX('決まりの表'!$B$23:$C$23,MATCH('入力'!D$36,'決まりの表'!$B$22:$C$22,0)),0)+($A7&gt;=6)*($A7&lt;=11)*IFERROR(INDEX('決まりの表'!$B$24:$C$24,MATCH('入力'!D$37,'決まりの表'!$B$22:$C$22,0)),0)+($A7&gt;=12)*($A7&lt;=14)*IFERROR(INDEX('決まりの表'!$B$25:$C$25,MATCH('入力'!D$38,'決まりの表'!$B$22:$C$22,0)),0)+($A7&gt;=15)*($A7&lt;=17)*IFERROR(INDEX('決まりの表'!$B$26:$C$26,MATCH('入力'!D$39,'決まりの表'!$B$22:$C$22,0)),0)+($A7&gt;=18)*($A7&lt;=17+'入力'!D$41)*('入力'!D$40&lt;&gt;"進学しない")*(IFERROR(INDEX('決まりの表'!$B$32:$B$37,MATCH('入力'!D$40,'決まりの表'!$A$32:$A$37,0)),0)+'入力'!D$42*12)+('入力'!D$43&lt;&gt;"")*('入力'!D$44&lt;&gt;"")*('入力'!D$45&lt;&gt;"")*($A7&gt;='入力'!D$44)*($A7&lt;='入力'!D$45)*'入力'!D$43*12)</f>
        <v/>
      </c>
      <c r="F7" s="27">
        <f>IF('入力'!E$32="",0,($A7&gt;=0)*($A7&lt;=2)*($A7&gt;='入力'!E$47)*'入力'!E$35*12+($A7&gt;=3)*($A7&lt;=5)*IFERROR(INDEX('決まりの表'!$B$23:$C$23,MATCH('入力'!E$36,'決まりの表'!$B$22:$C$22,0)),0)+($A7&gt;=6)*($A7&lt;=11)*IFERROR(INDEX('決まりの表'!$B$24:$C$24,MATCH('入力'!E$37,'決まりの表'!$B$22:$C$22,0)),0)+($A7&gt;=12)*($A7&lt;=14)*IFERROR(INDEX('決まりの表'!$B$25:$C$25,MATCH('入力'!E$38,'決まりの表'!$B$22:$C$22,0)),0)+($A7&gt;=15)*($A7&lt;=17)*IFERROR(INDEX('決まりの表'!$B$26:$C$26,MATCH('入力'!E$39,'決まりの表'!$B$22:$C$22,0)),0)+($A7&gt;=18)*($A7&lt;=17+'入力'!E$41)*('入力'!E$40&lt;&gt;"進学しない")*(IFERROR(INDEX('決まりの表'!$B$32:$B$37,MATCH('入力'!E$40,'決まりの表'!$A$32:$A$37,0)),0)+'入力'!E$42*12)+('入力'!E$43&lt;&gt;"")*('入力'!E$44&lt;&gt;"")*('入力'!E$45&lt;&gt;"")*($A7&gt;='入力'!E$44)*($A7&lt;='入力'!E$45)*'入力'!E$43*12)</f>
        <v/>
      </c>
    </row>
    <row r="8">
      <c r="A8" s="12">
        <f>A7+1</f>
        <v/>
      </c>
      <c r="B8" s="5">
        <f>IF(A8=-1,"誕生",IF(A8&lt;=5,A8&amp;"歳クラス",IF(A8&lt;=11,"小"&amp;(A8-5),IF(A8&lt;=14,"中"&amp;(A8-11),IF(A8&lt;=17,"高"&amp;(A8-14),"大学など"&amp;(A8-17)&amp;"年")))))</f>
        <v/>
      </c>
      <c r="C8" s="27">
        <f>IF('入力'!B$32="",0,($A8&gt;=0)*($A8&lt;=2)*($A8&gt;='入力'!B$47)*'入力'!B$35*12+($A8&gt;=3)*($A8&lt;=5)*IFERROR(INDEX('決まりの表'!$B$23:$C$23,MATCH('入力'!B$36,'決まりの表'!$B$22:$C$22,0)),0)+($A8&gt;=6)*($A8&lt;=11)*IFERROR(INDEX('決まりの表'!$B$24:$C$24,MATCH('入力'!B$37,'決まりの表'!$B$22:$C$22,0)),0)+($A8&gt;=12)*($A8&lt;=14)*IFERROR(INDEX('決まりの表'!$B$25:$C$25,MATCH('入力'!B$38,'決まりの表'!$B$22:$C$22,0)),0)+($A8&gt;=15)*($A8&lt;=17)*IFERROR(INDEX('決まりの表'!$B$26:$C$26,MATCH('入力'!B$39,'決まりの表'!$B$22:$C$22,0)),0)+($A8&gt;=18)*($A8&lt;=17+'入力'!B$41)*('入力'!B$40&lt;&gt;"進学しない")*(IFERROR(INDEX('決まりの表'!$B$32:$B$37,MATCH('入力'!B$40,'決まりの表'!$A$32:$A$37,0)),0)+'入力'!B$42*12)+('入力'!B$43&lt;&gt;"")*('入力'!B$44&lt;&gt;"")*('入力'!B$45&lt;&gt;"")*($A8&gt;='入力'!B$44)*($A8&lt;='入力'!B$45)*'入力'!B$43*12)</f>
        <v/>
      </c>
      <c r="D8" s="27">
        <f>IF('入力'!C$32="",0,($A8&gt;=0)*($A8&lt;=2)*($A8&gt;='入力'!C$47)*'入力'!C$35*12+($A8&gt;=3)*($A8&lt;=5)*IFERROR(INDEX('決まりの表'!$B$23:$C$23,MATCH('入力'!C$36,'決まりの表'!$B$22:$C$22,0)),0)+($A8&gt;=6)*($A8&lt;=11)*IFERROR(INDEX('決まりの表'!$B$24:$C$24,MATCH('入力'!C$37,'決まりの表'!$B$22:$C$22,0)),0)+($A8&gt;=12)*($A8&lt;=14)*IFERROR(INDEX('決まりの表'!$B$25:$C$25,MATCH('入力'!C$38,'決まりの表'!$B$22:$C$22,0)),0)+($A8&gt;=15)*($A8&lt;=17)*IFERROR(INDEX('決まりの表'!$B$26:$C$26,MATCH('入力'!C$39,'決まりの表'!$B$22:$C$22,0)),0)+($A8&gt;=18)*($A8&lt;=17+'入力'!C$41)*('入力'!C$40&lt;&gt;"進学しない")*(IFERROR(INDEX('決まりの表'!$B$32:$B$37,MATCH('入力'!C$40,'決まりの表'!$A$32:$A$37,0)),0)+'入力'!C$42*12)+('入力'!C$43&lt;&gt;"")*('入力'!C$44&lt;&gt;"")*('入力'!C$45&lt;&gt;"")*($A8&gt;='入力'!C$44)*($A8&lt;='入力'!C$45)*'入力'!C$43*12)</f>
        <v/>
      </c>
      <c r="E8" s="27">
        <f>IF('入力'!D$32="",0,($A8&gt;=0)*($A8&lt;=2)*($A8&gt;='入力'!D$47)*'入力'!D$35*12+($A8&gt;=3)*($A8&lt;=5)*IFERROR(INDEX('決まりの表'!$B$23:$C$23,MATCH('入力'!D$36,'決まりの表'!$B$22:$C$22,0)),0)+($A8&gt;=6)*($A8&lt;=11)*IFERROR(INDEX('決まりの表'!$B$24:$C$24,MATCH('入力'!D$37,'決まりの表'!$B$22:$C$22,0)),0)+($A8&gt;=12)*($A8&lt;=14)*IFERROR(INDEX('決まりの表'!$B$25:$C$25,MATCH('入力'!D$38,'決まりの表'!$B$22:$C$22,0)),0)+($A8&gt;=15)*($A8&lt;=17)*IFERROR(INDEX('決まりの表'!$B$26:$C$26,MATCH('入力'!D$39,'決まりの表'!$B$22:$C$22,0)),0)+($A8&gt;=18)*($A8&lt;=17+'入力'!D$41)*('入力'!D$40&lt;&gt;"進学しない")*(IFERROR(INDEX('決まりの表'!$B$32:$B$37,MATCH('入力'!D$40,'決まりの表'!$A$32:$A$37,0)),0)+'入力'!D$42*12)+('入力'!D$43&lt;&gt;"")*('入力'!D$44&lt;&gt;"")*('入力'!D$45&lt;&gt;"")*($A8&gt;='入力'!D$44)*($A8&lt;='入力'!D$45)*'入力'!D$43*12)</f>
        <v/>
      </c>
      <c r="F8" s="27">
        <f>IF('入力'!E$32="",0,($A8&gt;=0)*($A8&lt;=2)*($A8&gt;='入力'!E$47)*'入力'!E$35*12+($A8&gt;=3)*($A8&lt;=5)*IFERROR(INDEX('決まりの表'!$B$23:$C$23,MATCH('入力'!E$36,'決まりの表'!$B$22:$C$22,0)),0)+($A8&gt;=6)*($A8&lt;=11)*IFERROR(INDEX('決まりの表'!$B$24:$C$24,MATCH('入力'!E$37,'決まりの表'!$B$22:$C$22,0)),0)+($A8&gt;=12)*($A8&lt;=14)*IFERROR(INDEX('決まりの表'!$B$25:$C$25,MATCH('入力'!E$38,'決まりの表'!$B$22:$C$22,0)),0)+($A8&gt;=15)*($A8&lt;=17)*IFERROR(INDEX('決まりの表'!$B$26:$C$26,MATCH('入力'!E$39,'決まりの表'!$B$22:$C$22,0)),0)+($A8&gt;=18)*($A8&lt;=17+'入力'!E$41)*('入力'!E$40&lt;&gt;"進学しない")*(IFERROR(INDEX('決まりの表'!$B$32:$B$37,MATCH('入力'!E$40,'決まりの表'!$A$32:$A$37,0)),0)+'入力'!E$42*12)+('入力'!E$43&lt;&gt;"")*('入力'!E$44&lt;&gt;"")*('入力'!E$45&lt;&gt;"")*($A8&gt;='入力'!E$44)*($A8&lt;='入力'!E$45)*'入力'!E$43*12)</f>
        <v/>
      </c>
    </row>
    <row r="9">
      <c r="A9" s="12">
        <f>A8+1</f>
        <v/>
      </c>
      <c r="B9" s="5">
        <f>IF(A9=-1,"誕生",IF(A9&lt;=5,A9&amp;"歳クラス",IF(A9&lt;=11,"小"&amp;(A9-5),IF(A9&lt;=14,"中"&amp;(A9-11),IF(A9&lt;=17,"高"&amp;(A9-14),"大学など"&amp;(A9-17)&amp;"年")))))</f>
        <v/>
      </c>
      <c r="C9" s="27">
        <f>IF('入力'!B$32="",0,($A9&gt;=0)*($A9&lt;=2)*($A9&gt;='入力'!B$47)*'入力'!B$35*12+($A9&gt;=3)*($A9&lt;=5)*IFERROR(INDEX('決まりの表'!$B$23:$C$23,MATCH('入力'!B$36,'決まりの表'!$B$22:$C$22,0)),0)+($A9&gt;=6)*($A9&lt;=11)*IFERROR(INDEX('決まりの表'!$B$24:$C$24,MATCH('入力'!B$37,'決まりの表'!$B$22:$C$22,0)),0)+($A9&gt;=12)*($A9&lt;=14)*IFERROR(INDEX('決まりの表'!$B$25:$C$25,MATCH('入力'!B$38,'決まりの表'!$B$22:$C$22,0)),0)+($A9&gt;=15)*($A9&lt;=17)*IFERROR(INDEX('決まりの表'!$B$26:$C$26,MATCH('入力'!B$39,'決まりの表'!$B$22:$C$22,0)),0)+($A9&gt;=18)*($A9&lt;=17+'入力'!B$41)*('入力'!B$40&lt;&gt;"進学しない")*(IFERROR(INDEX('決まりの表'!$B$32:$B$37,MATCH('入力'!B$40,'決まりの表'!$A$32:$A$37,0)),0)+'入力'!B$42*12)+('入力'!B$43&lt;&gt;"")*('入力'!B$44&lt;&gt;"")*('入力'!B$45&lt;&gt;"")*($A9&gt;='入力'!B$44)*($A9&lt;='入力'!B$45)*'入力'!B$43*12)</f>
        <v/>
      </c>
      <c r="D9" s="27">
        <f>IF('入力'!C$32="",0,($A9&gt;=0)*($A9&lt;=2)*($A9&gt;='入力'!C$47)*'入力'!C$35*12+($A9&gt;=3)*($A9&lt;=5)*IFERROR(INDEX('決まりの表'!$B$23:$C$23,MATCH('入力'!C$36,'決まりの表'!$B$22:$C$22,0)),0)+($A9&gt;=6)*($A9&lt;=11)*IFERROR(INDEX('決まりの表'!$B$24:$C$24,MATCH('入力'!C$37,'決まりの表'!$B$22:$C$22,0)),0)+($A9&gt;=12)*($A9&lt;=14)*IFERROR(INDEX('決まりの表'!$B$25:$C$25,MATCH('入力'!C$38,'決まりの表'!$B$22:$C$22,0)),0)+($A9&gt;=15)*($A9&lt;=17)*IFERROR(INDEX('決まりの表'!$B$26:$C$26,MATCH('入力'!C$39,'決まりの表'!$B$22:$C$22,0)),0)+($A9&gt;=18)*($A9&lt;=17+'入力'!C$41)*('入力'!C$40&lt;&gt;"進学しない")*(IFERROR(INDEX('決まりの表'!$B$32:$B$37,MATCH('入力'!C$40,'決まりの表'!$A$32:$A$37,0)),0)+'入力'!C$42*12)+('入力'!C$43&lt;&gt;"")*('入力'!C$44&lt;&gt;"")*('入力'!C$45&lt;&gt;"")*($A9&gt;='入力'!C$44)*($A9&lt;='入力'!C$45)*'入力'!C$43*12)</f>
        <v/>
      </c>
      <c r="E9" s="27">
        <f>IF('入力'!D$32="",0,($A9&gt;=0)*($A9&lt;=2)*($A9&gt;='入力'!D$47)*'入力'!D$35*12+($A9&gt;=3)*($A9&lt;=5)*IFERROR(INDEX('決まりの表'!$B$23:$C$23,MATCH('入力'!D$36,'決まりの表'!$B$22:$C$22,0)),0)+($A9&gt;=6)*($A9&lt;=11)*IFERROR(INDEX('決まりの表'!$B$24:$C$24,MATCH('入力'!D$37,'決まりの表'!$B$22:$C$22,0)),0)+($A9&gt;=12)*($A9&lt;=14)*IFERROR(INDEX('決まりの表'!$B$25:$C$25,MATCH('入力'!D$38,'決まりの表'!$B$22:$C$22,0)),0)+($A9&gt;=15)*($A9&lt;=17)*IFERROR(INDEX('決まりの表'!$B$26:$C$26,MATCH('入力'!D$39,'決まりの表'!$B$22:$C$22,0)),0)+($A9&gt;=18)*($A9&lt;=17+'入力'!D$41)*('入力'!D$40&lt;&gt;"進学しない")*(IFERROR(INDEX('決まりの表'!$B$32:$B$37,MATCH('入力'!D$40,'決まりの表'!$A$32:$A$37,0)),0)+'入力'!D$42*12)+('入力'!D$43&lt;&gt;"")*('入力'!D$44&lt;&gt;"")*('入力'!D$45&lt;&gt;"")*($A9&gt;='入力'!D$44)*($A9&lt;='入力'!D$45)*'入力'!D$43*12)</f>
        <v/>
      </c>
      <c r="F9" s="27">
        <f>IF('入力'!E$32="",0,($A9&gt;=0)*($A9&lt;=2)*($A9&gt;='入力'!E$47)*'入力'!E$35*12+($A9&gt;=3)*($A9&lt;=5)*IFERROR(INDEX('決まりの表'!$B$23:$C$23,MATCH('入力'!E$36,'決まりの表'!$B$22:$C$22,0)),0)+($A9&gt;=6)*($A9&lt;=11)*IFERROR(INDEX('決まりの表'!$B$24:$C$24,MATCH('入力'!E$37,'決まりの表'!$B$22:$C$22,0)),0)+($A9&gt;=12)*($A9&lt;=14)*IFERROR(INDEX('決まりの表'!$B$25:$C$25,MATCH('入力'!E$38,'決まりの表'!$B$22:$C$22,0)),0)+($A9&gt;=15)*($A9&lt;=17)*IFERROR(INDEX('決まりの表'!$B$26:$C$26,MATCH('入力'!E$39,'決まりの表'!$B$22:$C$22,0)),0)+($A9&gt;=18)*($A9&lt;=17+'入力'!E$41)*('入力'!E$40&lt;&gt;"進学しない")*(IFERROR(INDEX('決まりの表'!$B$32:$B$37,MATCH('入力'!E$40,'決まりの表'!$A$32:$A$37,0)),0)+'入力'!E$42*12)+('入力'!E$43&lt;&gt;"")*('入力'!E$44&lt;&gt;"")*('入力'!E$45&lt;&gt;"")*($A9&gt;='入力'!E$44)*($A9&lt;='入力'!E$45)*'入力'!E$43*12)</f>
        <v/>
      </c>
    </row>
    <row r="10">
      <c r="A10" s="12">
        <f>A9+1</f>
        <v/>
      </c>
      <c r="B10" s="5">
        <f>IF(A10=-1,"誕生",IF(A10&lt;=5,A10&amp;"歳クラス",IF(A10&lt;=11,"小"&amp;(A10-5),IF(A10&lt;=14,"中"&amp;(A10-11),IF(A10&lt;=17,"高"&amp;(A10-14),"大学など"&amp;(A10-17)&amp;"年")))))</f>
        <v/>
      </c>
      <c r="C10" s="27">
        <f>IF('入力'!B$32="",0,($A10&gt;=0)*($A10&lt;=2)*($A10&gt;='入力'!B$47)*'入力'!B$35*12+($A10&gt;=3)*($A10&lt;=5)*IFERROR(INDEX('決まりの表'!$B$23:$C$23,MATCH('入力'!B$36,'決まりの表'!$B$22:$C$22,0)),0)+($A10&gt;=6)*($A10&lt;=11)*IFERROR(INDEX('決まりの表'!$B$24:$C$24,MATCH('入力'!B$37,'決まりの表'!$B$22:$C$22,0)),0)+($A10&gt;=12)*($A10&lt;=14)*IFERROR(INDEX('決まりの表'!$B$25:$C$25,MATCH('入力'!B$38,'決まりの表'!$B$22:$C$22,0)),0)+($A10&gt;=15)*($A10&lt;=17)*IFERROR(INDEX('決まりの表'!$B$26:$C$26,MATCH('入力'!B$39,'決まりの表'!$B$22:$C$22,0)),0)+($A10&gt;=18)*($A10&lt;=17+'入力'!B$41)*('入力'!B$40&lt;&gt;"進学しない")*(IFERROR(INDEX('決まりの表'!$B$32:$B$37,MATCH('入力'!B$40,'決まりの表'!$A$32:$A$37,0)),0)+'入力'!B$42*12)+('入力'!B$43&lt;&gt;"")*('入力'!B$44&lt;&gt;"")*('入力'!B$45&lt;&gt;"")*($A10&gt;='入力'!B$44)*($A10&lt;='入力'!B$45)*'入力'!B$43*12)</f>
        <v/>
      </c>
      <c r="D10" s="27">
        <f>IF('入力'!C$32="",0,($A10&gt;=0)*($A10&lt;=2)*($A10&gt;='入力'!C$47)*'入力'!C$35*12+($A10&gt;=3)*($A10&lt;=5)*IFERROR(INDEX('決まりの表'!$B$23:$C$23,MATCH('入力'!C$36,'決まりの表'!$B$22:$C$22,0)),0)+($A10&gt;=6)*($A10&lt;=11)*IFERROR(INDEX('決まりの表'!$B$24:$C$24,MATCH('入力'!C$37,'決まりの表'!$B$22:$C$22,0)),0)+($A10&gt;=12)*($A10&lt;=14)*IFERROR(INDEX('決まりの表'!$B$25:$C$25,MATCH('入力'!C$38,'決まりの表'!$B$22:$C$22,0)),0)+($A10&gt;=15)*($A10&lt;=17)*IFERROR(INDEX('決まりの表'!$B$26:$C$26,MATCH('入力'!C$39,'決まりの表'!$B$22:$C$22,0)),0)+($A10&gt;=18)*($A10&lt;=17+'入力'!C$41)*('入力'!C$40&lt;&gt;"進学しない")*(IFERROR(INDEX('決まりの表'!$B$32:$B$37,MATCH('入力'!C$40,'決まりの表'!$A$32:$A$37,0)),0)+'入力'!C$42*12)+('入力'!C$43&lt;&gt;"")*('入力'!C$44&lt;&gt;"")*('入力'!C$45&lt;&gt;"")*($A10&gt;='入力'!C$44)*($A10&lt;='入力'!C$45)*'入力'!C$43*12)</f>
        <v/>
      </c>
      <c r="E10" s="27">
        <f>IF('入力'!D$32="",0,($A10&gt;=0)*($A10&lt;=2)*($A10&gt;='入力'!D$47)*'入力'!D$35*12+($A10&gt;=3)*($A10&lt;=5)*IFERROR(INDEX('決まりの表'!$B$23:$C$23,MATCH('入力'!D$36,'決まりの表'!$B$22:$C$22,0)),0)+($A10&gt;=6)*($A10&lt;=11)*IFERROR(INDEX('決まりの表'!$B$24:$C$24,MATCH('入力'!D$37,'決まりの表'!$B$22:$C$22,0)),0)+($A10&gt;=12)*($A10&lt;=14)*IFERROR(INDEX('決まりの表'!$B$25:$C$25,MATCH('入力'!D$38,'決まりの表'!$B$22:$C$22,0)),0)+($A10&gt;=15)*($A10&lt;=17)*IFERROR(INDEX('決まりの表'!$B$26:$C$26,MATCH('入力'!D$39,'決まりの表'!$B$22:$C$22,0)),0)+($A10&gt;=18)*($A10&lt;=17+'入力'!D$41)*('入力'!D$40&lt;&gt;"進学しない")*(IFERROR(INDEX('決まりの表'!$B$32:$B$37,MATCH('入力'!D$40,'決まりの表'!$A$32:$A$37,0)),0)+'入力'!D$42*12)+('入力'!D$43&lt;&gt;"")*('入力'!D$44&lt;&gt;"")*('入力'!D$45&lt;&gt;"")*($A10&gt;='入力'!D$44)*($A10&lt;='入力'!D$45)*'入力'!D$43*12)</f>
        <v/>
      </c>
      <c r="F10" s="27">
        <f>IF('入力'!E$32="",0,($A10&gt;=0)*($A10&lt;=2)*($A10&gt;='入力'!E$47)*'入力'!E$35*12+($A10&gt;=3)*($A10&lt;=5)*IFERROR(INDEX('決まりの表'!$B$23:$C$23,MATCH('入力'!E$36,'決まりの表'!$B$22:$C$22,0)),0)+($A10&gt;=6)*($A10&lt;=11)*IFERROR(INDEX('決まりの表'!$B$24:$C$24,MATCH('入力'!E$37,'決まりの表'!$B$22:$C$22,0)),0)+($A10&gt;=12)*($A10&lt;=14)*IFERROR(INDEX('決まりの表'!$B$25:$C$25,MATCH('入力'!E$38,'決まりの表'!$B$22:$C$22,0)),0)+($A10&gt;=15)*($A10&lt;=17)*IFERROR(INDEX('決まりの表'!$B$26:$C$26,MATCH('入力'!E$39,'決まりの表'!$B$22:$C$22,0)),0)+($A10&gt;=18)*($A10&lt;=17+'入力'!E$41)*('入力'!E$40&lt;&gt;"進学しない")*(IFERROR(INDEX('決まりの表'!$B$32:$B$37,MATCH('入力'!E$40,'決まりの表'!$A$32:$A$37,0)),0)+'入力'!E$42*12)+('入力'!E$43&lt;&gt;"")*('入力'!E$44&lt;&gt;"")*('入力'!E$45&lt;&gt;"")*($A10&gt;='入力'!E$44)*($A10&lt;='入力'!E$45)*'入力'!E$43*12)</f>
        <v/>
      </c>
    </row>
    <row r="11">
      <c r="A11" s="12">
        <f>A10+1</f>
        <v/>
      </c>
      <c r="B11" s="5">
        <f>IF(A11=-1,"誕生",IF(A11&lt;=5,A11&amp;"歳クラス",IF(A11&lt;=11,"小"&amp;(A11-5),IF(A11&lt;=14,"中"&amp;(A11-11),IF(A11&lt;=17,"高"&amp;(A11-14),"大学など"&amp;(A11-17)&amp;"年")))))</f>
        <v/>
      </c>
      <c r="C11" s="27">
        <f>IF('入力'!B$32="",0,($A11&gt;=0)*($A11&lt;=2)*($A11&gt;='入力'!B$47)*'入力'!B$35*12+($A11&gt;=3)*($A11&lt;=5)*IFERROR(INDEX('決まりの表'!$B$23:$C$23,MATCH('入力'!B$36,'決まりの表'!$B$22:$C$22,0)),0)+($A11&gt;=6)*($A11&lt;=11)*IFERROR(INDEX('決まりの表'!$B$24:$C$24,MATCH('入力'!B$37,'決まりの表'!$B$22:$C$22,0)),0)+($A11&gt;=12)*($A11&lt;=14)*IFERROR(INDEX('決まりの表'!$B$25:$C$25,MATCH('入力'!B$38,'決まりの表'!$B$22:$C$22,0)),0)+($A11&gt;=15)*($A11&lt;=17)*IFERROR(INDEX('決まりの表'!$B$26:$C$26,MATCH('入力'!B$39,'決まりの表'!$B$22:$C$22,0)),0)+($A11&gt;=18)*($A11&lt;=17+'入力'!B$41)*('入力'!B$40&lt;&gt;"進学しない")*(IFERROR(INDEX('決まりの表'!$B$32:$B$37,MATCH('入力'!B$40,'決まりの表'!$A$32:$A$37,0)),0)+'入力'!B$42*12)+('入力'!B$43&lt;&gt;"")*('入力'!B$44&lt;&gt;"")*('入力'!B$45&lt;&gt;"")*($A11&gt;='入力'!B$44)*($A11&lt;='入力'!B$45)*'入力'!B$43*12)</f>
        <v/>
      </c>
      <c r="D11" s="27">
        <f>IF('入力'!C$32="",0,($A11&gt;=0)*($A11&lt;=2)*($A11&gt;='入力'!C$47)*'入力'!C$35*12+($A11&gt;=3)*($A11&lt;=5)*IFERROR(INDEX('決まりの表'!$B$23:$C$23,MATCH('入力'!C$36,'決まりの表'!$B$22:$C$22,0)),0)+($A11&gt;=6)*($A11&lt;=11)*IFERROR(INDEX('決まりの表'!$B$24:$C$24,MATCH('入力'!C$37,'決まりの表'!$B$22:$C$22,0)),0)+($A11&gt;=12)*($A11&lt;=14)*IFERROR(INDEX('決まりの表'!$B$25:$C$25,MATCH('入力'!C$38,'決まりの表'!$B$22:$C$22,0)),0)+($A11&gt;=15)*($A11&lt;=17)*IFERROR(INDEX('決まりの表'!$B$26:$C$26,MATCH('入力'!C$39,'決まりの表'!$B$22:$C$22,0)),0)+($A11&gt;=18)*($A11&lt;=17+'入力'!C$41)*('入力'!C$40&lt;&gt;"進学しない")*(IFERROR(INDEX('決まりの表'!$B$32:$B$37,MATCH('入力'!C$40,'決まりの表'!$A$32:$A$37,0)),0)+'入力'!C$42*12)+('入力'!C$43&lt;&gt;"")*('入力'!C$44&lt;&gt;"")*('入力'!C$45&lt;&gt;"")*($A11&gt;='入力'!C$44)*($A11&lt;='入力'!C$45)*'入力'!C$43*12)</f>
        <v/>
      </c>
      <c r="E11" s="27">
        <f>IF('入力'!D$32="",0,($A11&gt;=0)*($A11&lt;=2)*($A11&gt;='入力'!D$47)*'入力'!D$35*12+($A11&gt;=3)*($A11&lt;=5)*IFERROR(INDEX('決まりの表'!$B$23:$C$23,MATCH('入力'!D$36,'決まりの表'!$B$22:$C$22,0)),0)+($A11&gt;=6)*($A11&lt;=11)*IFERROR(INDEX('決まりの表'!$B$24:$C$24,MATCH('入力'!D$37,'決まりの表'!$B$22:$C$22,0)),0)+($A11&gt;=12)*($A11&lt;=14)*IFERROR(INDEX('決まりの表'!$B$25:$C$25,MATCH('入力'!D$38,'決まりの表'!$B$22:$C$22,0)),0)+($A11&gt;=15)*($A11&lt;=17)*IFERROR(INDEX('決まりの表'!$B$26:$C$26,MATCH('入力'!D$39,'決まりの表'!$B$22:$C$22,0)),0)+($A11&gt;=18)*($A11&lt;=17+'入力'!D$41)*('入力'!D$40&lt;&gt;"進学しない")*(IFERROR(INDEX('決まりの表'!$B$32:$B$37,MATCH('入力'!D$40,'決まりの表'!$A$32:$A$37,0)),0)+'入力'!D$42*12)+('入力'!D$43&lt;&gt;"")*('入力'!D$44&lt;&gt;"")*('入力'!D$45&lt;&gt;"")*($A11&gt;='入力'!D$44)*($A11&lt;='入力'!D$45)*'入力'!D$43*12)</f>
        <v/>
      </c>
      <c r="F11" s="27">
        <f>IF('入力'!E$32="",0,($A11&gt;=0)*($A11&lt;=2)*($A11&gt;='入力'!E$47)*'入力'!E$35*12+($A11&gt;=3)*($A11&lt;=5)*IFERROR(INDEX('決まりの表'!$B$23:$C$23,MATCH('入力'!E$36,'決まりの表'!$B$22:$C$22,0)),0)+($A11&gt;=6)*($A11&lt;=11)*IFERROR(INDEX('決まりの表'!$B$24:$C$24,MATCH('入力'!E$37,'決まりの表'!$B$22:$C$22,0)),0)+($A11&gt;=12)*($A11&lt;=14)*IFERROR(INDEX('決まりの表'!$B$25:$C$25,MATCH('入力'!E$38,'決まりの表'!$B$22:$C$22,0)),0)+($A11&gt;=15)*($A11&lt;=17)*IFERROR(INDEX('決まりの表'!$B$26:$C$26,MATCH('入力'!E$39,'決まりの表'!$B$22:$C$22,0)),0)+($A11&gt;=18)*($A11&lt;=17+'入力'!E$41)*('入力'!E$40&lt;&gt;"進学しない")*(IFERROR(INDEX('決まりの表'!$B$32:$B$37,MATCH('入力'!E$40,'決まりの表'!$A$32:$A$37,0)),0)+'入力'!E$42*12)+('入力'!E$43&lt;&gt;"")*('入力'!E$44&lt;&gt;"")*('入力'!E$45&lt;&gt;"")*($A11&gt;='入力'!E$44)*($A11&lt;='入力'!E$45)*'入力'!E$43*12)</f>
        <v/>
      </c>
    </row>
    <row r="12">
      <c r="A12" s="12">
        <f>A11+1</f>
        <v/>
      </c>
      <c r="B12" s="5">
        <f>IF(A12=-1,"誕生",IF(A12&lt;=5,A12&amp;"歳クラス",IF(A12&lt;=11,"小"&amp;(A12-5),IF(A12&lt;=14,"中"&amp;(A12-11),IF(A12&lt;=17,"高"&amp;(A12-14),"大学など"&amp;(A12-17)&amp;"年")))))</f>
        <v/>
      </c>
      <c r="C12" s="27">
        <f>IF('入力'!B$32="",0,($A12&gt;=0)*($A12&lt;=2)*($A12&gt;='入力'!B$47)*'入力'!B$35*12+($A12&gt;=3)*($A12&lt;=5)*IFERROR(INDEX('決まりの表'!$B$23:$C$23,MATCH('入力'!B$36,'決まりの表'!$B$22:$C$22,0)),0)+($A12&gt;=6)*($A12&lt;=11)*IFERROR(INDEX('決まりの表'!$B$24:$C$24,MATCH('入力'!B$37,'決まりの表'!$B$22:$C$22,0)),0)+($A12&gt;=12)*($A12&lt;=14)*IFERROR(INDEX('決まりの表'!$B$25:$C$25,MATCH('入力'!B$38,'決まりの表'!$B$22:$C$22,0)),0)+($A12&gt;=15)*($A12&lt;=17)*IFERROR(INDEX('決まりの表'!$B$26:$C$26,MATCH('入力'!B$39,'決まりの表'!$B$22:$C$22,0)),0)+($A12&gt;=18)*($A12&lt;=17+'入力'!B$41)*('入力'!B$40&lt;&gt;"進学しない")*(IFERROR(INDEX('決まりの表'!$B$32:$B$37,MATCH('入力'!B$40,'決まりの表'!$A$32:$A$37,0)),0)+'入力'!B$42*12)+('入力'!B$43&lt;&gt;"")*('入力'!B$44&lt;&gt;"")*('入力'!B$45&lt;&gt;"")*($A12&gt;='入力'!B$44)*($A12&lt;='入力'!B$45)*'入力'!B$43*12)</f>
        <v/>
      </c>
      <c r="D12" s="27">
        <f>IF('入力'!C$32="",0,($A12&gt;=0)*($A12&lt;=2)*($A12&gt;='入力'!C$47)*'入力'!C$35*12+($A12&gt;=3)*($A12&lt;=5)*IFERROR(INDEX('決まりの表'!$B$23:$C$23,MATCH('入力'!C$36,'決まりの表'!$B$22:$C$22,0)),0)+($A12&gt;=6)*($A12&lt;=11)*IFERROR(INDEX('決まりの表'!$B$24:$C$24,MATCH('入力'!C$37,'決まりの表'!$B$22:$C$22,0)),0)+($A12&gt;=12)*($A12&lt;=14)*IFERROR(INDEX('決まりの表'!$B$25:$C$25,MATCH('入力'!C$38,'決まりの表'!$B$22:$C$22,0)),0)+($A12&gt;=15)*($A12&lt;=17)*IFERROR(INDEX('決まりの表'!$B$26:$C$26,MATCH('入力'!C$39,'決まりの表'!$B$22:$C$22,0)),0)+($A12&gt;=18)*($A12&lt;=17+'入力'!C$41)*('入力'!C$40&lt;&gt;"進学しない")*(IFERROR(INDEX('決まりの表'!$B$32:$B$37,MATCH('入力'!C$40,'決まりの表'!$A$32:$A$37,0)),0)+'入力'!C$42*12)+('入力'!C$43&lt;&gt;"")*('入力'!C$44&lt;&gt;"")*('入力'!C$45&lt;&gt;"")*($A12&gt;='入力'!C$44)*($A12&lt;='入力'!C$45)*'入力'!C$43*12)</f>
        <v/>
      </c>
      <c r="E12" s="27">
        <f>IF('入力'!D$32="",0,($A12&gt;=0)*($A12&lt;=2)*($A12&gt;='入力'!D$47)*'入力'!D$35*12+($A12&gt;=3)*($A12&lt;=5)*IFERROR(INDEX('決まりの表'!$B$23:$C$23,MATCH('入力'!D$36,'決まりの表'!$B$22:$C$22,0)),0)+($A12&gt;=6)*($A12&lt;=11)*IFERROR(INDEX('決まりの表'!$B$24:$C$24,MATCH('入力'!D$37,'決まりの表'!$B$22:$C$22,0)),0)+($A12&gt;=12)*($A12&lt;=14)*IFERROR(INDEX('決まりの表'!$B$25:$C$25,MATCH('入力'!D$38,'決まりの表'!$B$22:$C$22,0)),0)+($A12&gt;=15)*($A12&lt;=17)*IFERROR(INDEX('決まりの表'!$B$26:$C$26,MATCH('入力'!D$39,'決まりの表'!$B$22:$C$22,0)),0)+($A12&gt;=18)*($A12&lt;=17+'入力'!D$41)*('入力'!D$40&lt;&gt;"進学しない")*(IFERROR(INDEX('決まりの表'!$B$32:$B$37,MATCH('入力'!D$40,'決まりの表'!$A$32:$A$37,0)),0)+'入力'!D$42*12)+('入力'!D$43&lt;&gt;"")*('入力'!D$44&lt;&gt;"")*('入力'!D$45&lt;&gt;"")*($A12&gt;='入力'!D$44)*($A12&lt;='入力'!D$45)*'入力'!D$43*12)</f>
        <v/>
      </c>
      <c r="F12" s="27">
        <f>IF('入力'!E$32="",0,($A12&gt;=0)*($A12&lt;=2)*($A12&gt;='入力'!E$47)*'入力'!E$35*12+($A12&gt;=3)*($A12&lt;=5)*IFERROR(INDEX('決まりの表'!$B$23:$C$23,MATCH('入力'!E$36,'決まりの表'!$B$22:$C$22,0)),0)+($A12&gt;=6)*($A12&lt;=11)*IFERROR(INDEX('決まりの表'!$B$24:$C$24,MATCH('入力'!E$37,'決まりの表'!$B$22:$C$22,0)),0)+($A12&gt;=12)*($A12&lt;=14)*IFERROR(INDEX('決まりの表'!$B$25:$C$25,MATCH('入力'!E$38,'決まりの表'!$B$22:$C$22,0)),0)+($A12&gt;=15)*($A12&lt;=17)*IFERROR(INDEX('決まりの表'!$B$26:$C$26,MATCH('入力'!E$39,'決まりの表'!$B$22:$C$22,0)),0)+($A12&gt;=18)*($A12&lt;=17+'入力'!E$41)*('入力'!E$40&lt;&gt;"進学しない")*(IFERROR(INDEX('決まりの表'!$B$32:$B$37,MATCH('入力'!E$40,'決まりの表'!$A$32:$A$37,0)),0)+'入力'!E$42*12)+('入力'!E$43&lt;&gt;"")*('入力'!E$44&lt;&gt;"")*('入力'!E$45&lt;&gt;"")*($A12&gt;='入力'!E$44)*($A12&lt;='入力'!E$45)*'入力'!E$43*12)</f>
        <v/>
      </c>
    </row>
    <row r="13">
      <c r="A13" s="12">
        <f>A12+1</f>
        <v/>
      </c>
      <c r="B13" s="5">
        <f>IF(A13=-1,"誕生",IF(A13&lt;=5,A13&amp;"歳クラス",IF(A13&lt;=11,"小"&amp;(A13-5),IF(A13&lt;=14,"中"&amp;(A13-11),IF(A13&lt;=17,"高"&amp;(A13-14),"大学など"&amp;(A13-17)&amp;"年")))))</f>
        <v/>
      </c>
      <c r="C13" s="27">
        <f>IF('入力'!B$32="",0,($A13&gt;=0)*($A13&lt;=2)*($A13&gt;='入力'!B$47)*'入力'!B$35*12+($A13&gt;=3)*($A13&lt;=5)*IFERROR(INDEX('決まりの表'!$B$23:$C$23,MATCH('入力'!B$36,'決まりの表'!$B$22:$C$22,0)),0)+($A13&gt;=6)*($A13&lt;=11)*IFERROR(INDEX('決まりの表'!$B$24:$C$24,MATCH('入力'!B$37,'決まりの表'!$B$22:$C$22,0)),0)+($A13&gt;=12)*($A13&lt;=14)*IFERROR(INDEX('決まりの表'!$B$25:$C$25,MATCH('入力'!B$38,'決まりの表'!$B$22:$C$22,0)),0)+($A13&gt;=15)*($A13&lt;=17)*IFERROR(INDEX('決まりの表'!$B$26:$C$26,MATCH('入力'!B$39,'決まりの表'!$B$22:$C$22,0)),0)+($A13&gt;=18)*($A13&lt;=17+'入力'!B$41)*('入力'!B$40&lt;&gt;"進学しない")*(IFERROR(INDEX('決まりの表'!$B$32:$B$37,MATCH('入力'!B$40,'決まりの表'!$A$32:$A$37,0)),0)+'入力'!B$42*12)+('入力'!B$43&lt;&gt;"")*('入力'!B$44&lt;&gt;"")*('入力'!B$45&lt;&gt;"")*($A13&gt;='入力'!B$44)*($A13&lt;='入力'!B$45)*'入力'!B$43*12)</f>
        <v/>
      </c>
      <c r="D13" s="27">
        <f>IF('入力'!C$32="",0,($A13&gt;=0)*($A13&lt;=2)*($A13&gt;='入力'!C$47)*'入力'!C$35*12+($A13&gt;=3)*($A13&lt;=5)*IFERROR(INDEX('決まりの表'!$B$23:$C$23,MATCH('入力'!C$36,'決まりの表'!$B$22:$C$22,0)),0)+($A13&gt;=6)*($A13&lt;=11)*IFERROR(INDEX('決まりの表'!$B$24:$C$24,MATCH('入力'!C$37,'決まりの表'!$B$22:$C$22,0)),0)+($A13&gt;=12)*($A13&lt;=14)*IFERROR(INDEX('決まりの表'!$B$25:$C$25,MATCH('入力'!C$38,'決まりの表'!$B$22:$C$22,0)),0)+($A13&gt;=15)*($A13&lt;=17)*IFERROR(INDEX('決まりの表'!$B$26:$C$26,MATCH('入力'!C$39,'決まりの表'!$B$22:$C$22,0)),0)+($A13&gt;=18)*($A13&lt;=17+'入力'!C$41)*('入力'!C$40&lt;&gt;"進学しない")*(IFERROR(INDEX('決まりの表'!$B$32:$B$37,MATCH('入力'!C$40,'決まりの表'!$A$32:$A$37,0)),0)+'入力'!C$42*12)+('入力'!C$43&lt;&gt;"")*('入力'!C$44&lt;&gt;"")*('入力'!C$45&lt;&gt;"")*($A13&gt;='入力'!C$44)*($A13&lt;='入力'!C$45)*'入力'!C$43*12)</f>
        <v/>
      </c>
      <c r="E13" s="27">
        <f>IF('入力'!D$32="",0,($A13&gt;=0)*($A13&lt;=2)*($A13&gt;='入力'!D$47)*'入力'!D$35*12+($A13&gt;=3)*($A13&lt;=5)*IFERROR(INDEX('決まりの表'!$B$23:$C$23,MATCH('入力'!D$36,'決まりの表'!$B$22:$C$22,0)),0)+($A13&gt;=6)*($A13&lt;=11)*IFERROR(INDEX('決まりの表'!$B$24:$C$24,MATCH('入力'!D$37,'決まりの表'!$B$22:$C$22,0)),0)+($A13&gt;=12)*($A13&lt;=14)*IFERROR(INDEX('決まりの表'!$B$25:$C$25,MATCH('入力'!D$38,'決まりの表'!$B$22:$C$22,0)),0)+($A13&gt;=15)*($A13&lt;=17)*IFERROR(INDEX('決まりの表'!$B$26:$C$26,MATCH('入力'!D$39,'決まりの表'!$B$22:$C$22,0)),0)+($A13&gt;=18)*($A13&lt;=17+'入力'!D$41)*('入力'!D$40&lt;&gt;"進学しない")*(IFERROR(INDEX('決まりの表'!$B$32:$B$37,MATCH('入力'!D$40,'決まりの表'!$A$32:$A$37,0)),0)+'入力'!D$42*12)+('入力'!D$43&lt;&gt;"")*('入力'!D$44&lt;&gt;"")*('入力'!D$45&lt;&gt;"")*($A13&gt;='入力'!D$44)*($A13&lt;='入力'!D$45)*'入力'!D$43*12)</f>
        <v/>
      </c>
      <c r="F13" s="27">
        <f>IF('入力'!E$32="",0,($A13&gt;=0)*($A13&lt;=2)*($A13&gt;='入力'!E$47)*'入力'!E$35*12+($A13&gt;=3)*($A13&lt;=5)*IFERROR(INDEX('決まりの表'!$B$23:$C$23,MATCH('入力'!E$36,'決まりの表'!$B$22:$C$22,0)),0)+($A13&gt;=6)*($A13&lt;=11)*IFERROR(INDEX('決まりの表'!$B$24:$C$24,MATCH('入力'!E$37,'決まりの表'!$B$22:$C$22,0)),0)+($A13&gt;=12)*($A13&lt;=14)*IFERROR(INDEX('決まりの表'!$B$25:$C$25,MATCH('入力'!E$38,'決まりの表'!$B$22:$C$22,0)),0)+($A13&gt;=15)*($A13&lt;=17)*IFERROR(INDEX('決まりの表'!$B$26:$C$26,MATCH('入力'!E$39,'決まりの表'!$B$22:$C$22,0)),0)+($A13&gt;=18)*($A13&lt;=17+'入力'!E$41)*('入力'!E$40&lt;&gt;"進学しない")*(IFERROR(INDEX('決まりの表'!$B$32:$B$37,MATCH('入力'!E$40,'決まりの表'!$A$32:$A$37,0)),0)+'入力'!E$42*12)+('入力'!E$43&lt;&gt;"")*('入力'!E$44&lt;&gt;"")*('入力'!E$45&lt;&gt;"")*($A13&gt;='入力'!E$44)*($A13&lt;='入力'!E$45)*'入力'!E$43*12)</f>
        <v/>
      </c>
    </row>
    <row r="14">
      <c r="A14" s="12">
        <f>A13+1</f>
        <v/>
      </c>
      <c r="B14" s="5">
        <f>IF(A14=-1,"誕生",IF(A14&lt;=5,A14&amp;"歳クラス",IF(A14&lt;=11,"小"&amp;(A14-5),IF(A14&lt;=14,"中"&amp;(A14-11),IF(A14&lt;=17,"高"&amp;(A14-14),"大学など"&amp;(A14-17)&amp;"年")))))</f>
        <v/>
      </c>
      <c r="C14" s="27">
        <f>IF('入力'!B$32="",0,($A14&gt;=0)*($A14&lt;=2)*($A14&gt;='入力'!B$47)*'入力'!B$35*12+($A14&gt;=3)*($A14&lt;=5)*IFERROR(INDEX('決まりの表'!$B$23:$C$23,MATCH('入力'!B$36,'決まりの表'!$B$22:$C$22,0)),0)+($A14&gt;=6)*($A14&lt;=11)*IFERROR(INDEX('決まりの表'!$B$24:$C$24,MATCH('入力'!B$37,'決まりの表'!$B$22:$C$22,0)),0)+($A14&gt;=12)*($A14&lt;=14)*IFERROR(INDEX('決まりの表'!$B$25:$C$25,MATCH('入力'!B$38,'決まりの表'!$B$22:$C$22,0)),0)+($A14&gt;=15)*($A14&lt;=17)*IFERROR(INDEX('決まりの表'!$B$26:$C$26,MATCH('入力'!B$39,'決まりの表'!$B$22:$C$22,0)),0)+($A14&gt;=18)*($A14&lt;=17+'入力'!B$41)*('入力'!B$40&lt;&gt;"進学しない")*(IFERROR(INDEX('決まりの表'!$B$32:$B$37,MATCH('入力'!B$40,'決まりの表'!$A$32:$A$37,0)),0)+'入力'!B$42*12)+('入力'!B$43&lt;&gt;"")*('入力'!B$44&lt;&gt;"")*('入力'!B$45&lt;&gt;"")*($A14&gt;='入力'!B$44)*($A14&lt;='入力'!B$45)*'入力'!B$43*12)</f>
        <v/>
      </c>
      <c r="D14" s="27">
        <f>IF('入力'!C$32="",0,($A14&gt;=0)*($A14&lt;=2)*($A14&gt;='入力'!C$47)*'入力'!C$35*12+($A14&gt;=3)*($A14&lt;=5)*IFERROR(INDEX('決まりの表'!$B$23:$C$23,MATCH('入力'!C$36,'決まりの表'!$B$22:$C$22,0)),0)+($A14&gt;=6)*($A14&lt;=11)*IFERROR(INDEX('決まりの表'!$B$24:$C$24,MATCH('入力'!C$37,'決まりの表'!$B$22:$C$22,0)),0)+($A14&gt;=12)*($A14&lt;=14)*IFERROR(INDEX('決まりの表'!$B$25:$C$25,MATCH('入力'!C$38,'決まりの表'!$B$22:$C$22,0)),0)+($A14&gt;=15)*($A14&lt;=17)*IFERROR(INDEX('決まりの表'!$B$26:$C$26,MATCH('入力'!C$39,'決まりの表'!$B$22:$C$22,0)),0)+($A14&gt;=18)*($A14&lt;=17+'入力'!C$41)*('入力'!C$40&lt;&gt;"進学しない")*(IFERROR(INDEX('決まりの表'!$B$32:$B$37,MATCH('入力'!C$40,'決まりの表'!$A$32:$A$37,0)),0)+'入力'!C$42*12)+('入力'!C$43&lt;&gt;"")*('入力'!C$44&lt;&gt;"")*('入力'!C$45&lt;&gt;"")*($A14&gt;='入力'!C$44)*($A14&lt;='入力'!C$45)*'入力'!C$43*12)</f>
        <v/>
      </c>
      <c r="E14" s="27">
        <f>IF('入力'!D$32="",0,($A14&gt;=0)*($A14&lt;=2)*($A14&gt;='入力'!D$47)*'入力'!D$35*12+($A14&gt;=3)*($A14&lt;=5)*IFERROR(INDEX('決まりの表'!$B$23:$C$23,MATCH('入力'!D$36,'決まりの表'!$B$22:$C$22,0)),0)+($A14&gt;=6)*($A14&lt;=11)*IFERROR(INDEX('決まりの表'!$B$24:$C$24,MATCH('入力'!D$37,'決まりの表'!$B$22:$C$22,0)),0)+($A14&gt;=12)*($A14&lt;=14)*IFERROR(INDEX('決まりの表'!$B$25:$C$25,MATCH('入力'!D$38,'決まりの表'!$B$22:$C$22,0)),0)+($A14&gt;=15)*($A14&lt;=17)*IFERROR(INDEX('決まりの表'!$B$26:$C$26,MATCH('入力'!D$39,'決まりの表'!$B$22:$C$22,0)),0)+($A14&gt;=18)*($A14&lt;=17+'入力'!D$41)*('入力'!D$40&lt;&gt;"進学しない")*(IFERROR(INDEX('決まりの表'!$B$32:$B$37,MATCH('入力'!D$40,'決まりの表'!$A$32:$A$37,0)),0)+'入力'!D$42*12)+('入力'!D$43&lt;&gt;"")*('入力'!D$44&lt;&gt;"")*('入力'!D$45&lt;&gt;"")*($A14&gt;='入力'!D$44)*($A14&lt;='入力'!D$45)*'入力'!D$43*12)</f>
        <v/>
      </c>
      <c r="F14" s="27">
        <f>IF('入力'!E$32="",0,($A14&gt;=0)*($A14&lt;=2)*($A14&gt;='入力'!E$47)*'入力'!E$35*12+($A14&gt;=3)*($A14&lt;=5)*IFERROR(INDEX('決まりの表'!$B$23:$C$23,MATCH('入力'!E$36,'決まりの表'!$B$22:$C$22,0)),0)+($A14&gt;=6)*($A14&lt;=11)*IFERROR(INDEX('決まりの表'!$B$24:$C$24,MATCH('入力'!E$37,'決まりの表'!$B$22:$C$22,0)),0)+($A14&gt;=12)*($A14&lt;=14)*IFERROR(INDEX('決まりの表'!$B$25:$C$25,MATCH('入力'!E$38,'決まりの表'!$B$22:$C$22,0)),0)+($A14&gt;=15)*($A14&lt;=17)*IFERROR(INDEX('決まりの表'!$B$26:$C$26,MATCH('入力'!E$39,'決まりの表'!$B$22:$C$22,0)),0)+($A14&gt;=18)*($A14&lt;=17+'入力'!E$41)*('入力'!E$40&lt;&gt;"進学しない")*(IFERROR(INDEX('決まりの表'!$B$32:$B$37,MATCH('入力'!E$40,'決まりの表'!$A$32:$A$37,0)),0)+'入力'!E$42*12)+('入力'!E$43&lt;&gt;"")*('入力'!E$44&lt;&gt;"")*('入力'!E$45&lt;&gt;"")*($A14&gt;='入力'!E$44)*($A14&lt;='入力'!E$45)*'入力'!E$43*12)</f>
        <v/>
      </c>
    </row>
    <row r="15">
      <c r="A15" s="12">
        <f>A14+1</f>
        <v/>
      </c>
      <c r="B15" s="5">
        <f>IF(A15=-1,"誕生",IF(A15&lt;=5,A15&amp;"歳クラス",IF(A15&lt;=11,"小"&amp;(A15-5),IF(A15&lt;=14,"中"&amp;(A15-11),IF(A15&lt;=17,"高"&amp;(A15-14),"大学など"&amp;(A15-17)&amp;"年")))))</f>
        <v/>
      </c>
      <c r="C15" s="27">
        <f>IF('入力'!B$32="",0,($A15&gt;=0)*($A15&lt;=2)*($A15&gt;='入力'!B$47)*'入力'!B$35*12+($A15&gt;=3)*($A15&lt;=5)*IFERROR(INDEX('決まりの表'!$B$23:$C$23,MATCH('入力'!B$36,'決まりの表'!$B$22:$C$22,0)),0)+($A15&gt;=6)*($A15&lt;=11)*IFERROR(INDEX('決まりの表'!$B$24:$C$24,MATCH('入力'!B$37,'決まりの表'!$B$22:$C$22,0)),0)+($A15&gt;=12)*($A15&lt;=14)*IFERROR(INDEX('決まりの表'!$B$25:$C$25,MATCH('入力'!B$38,'決まりの表'!$B$22:$C$22,0)),0)+($A15&gt;=15)*($A15&lt;=17)*IFERROR(INDEX('決まりの表'!$B$26:$C$26,MATCH('入力'!B$39,'決まりの表'!$B$22:$C$22,0)),0)+($A15&gt;=18)*($A15&lt;=17+'入力'!B$41)*('入力'!B$40&lt;&gt;"進学しない")*(IFERROR(INDEX('決まりの表'!$B$32:$B$37,MATCH('入力'!B$40,'決まりの表'!$A$32:$A$37,0)),0)+'入力'!B$42*12)+('入力'!B$43&lt;&gt;"")*('入力'!B$44&lt;&gt;"")*('入力'!B$45&lt;&gt;"")*($A15&gt;='入力'!B$44)*($A15&lt;='入力'!B$45)*'入力'!B$43*12)</f>
        <v/>
      </c>
      <c r="D15" s="27">
        <f>IF('入力'!C$32="",0,($A15&gt;=0)*($A15&lt;=2)*($A15&gt;='入力'!C$47)*'入力'!C$35*12+($A15&gt;=3)*($A15&lt;=5)*IFERROR(INDEX('決まりの表'!$B$23:$C$23,MATCH('入力'!C$36,'決まりの表'!$B$22:$C$22,0)),0)+($A15&gt;=6)*($A15&lt;=11)*IFERROR(INDEX('決まりの表'!$B$24:$C$24,MATCH('入力'!C$37,'決まりの表'!$B$22:$C$22,0)),0)+($A15&gt;=12)*($A15&lt;=14)*IFERROR(INDEX('決まりの表'!$B$25:$C$25,MATCH('入力'!C$38,'決まりの表'!$B$22:$C$22,0)),0)+($A15&gt;=15)*($A15&lt;=17)*IFERROR(INDEX('決まりの表'!$B$26:$C$26,MATCH('入力'!C$39,'決まりの表'!$B$22:$C$22,0)),0)+($A15&gt;=18)*($A15&lt;=17+'入力'!C$41)*('入力'!C$40&lt;&gt;"進学しない")*(IFERROR(INDEX('決まりの表'!$B$32:$B$37,MATCH('入力'!C$40,'決まりの表'!$A$32:$A$37,0)),0)+'入力'!C$42*12)+('入力'!C$43&lt;&gt;"")*('入力'!C$44&lt;&gt;"")*('入力'!C$45&lt;&gt;"")*($A15&gt;='入力'!C$44)*($A15&lt;='入力'!C$45)*'入力'!C$43*12)</f>
        <v/>
      </c>
      <c r="E15" s="27">
        <f>IF('入力'!D$32="",0,($A15&gt;=0)*($A15&lt;=2)*($A15&gt;='入力'!D$47)*'入力'!D$35*12+($A15&gt;=3)*($A15&lt;=5)*IFERROR(INDEX('決まりの表'!$B$23:$C$23,MATCH('入力'!D$36,'決まりの表'!$B$22:$C$22,0)),0)+($A15&gt;=6)*($A15&lt;=11)*IFERROR(INDEX('決まりの表'!$B$24:$C$24,MATCH('入力'!D$37,'決まりの表'!$B$22:$C$22,0)),0)+($A15&gt;=12)*($A15&lt;=14)*IFERROR(INDEX('決まりの表'!$B$25:$C$25,MATCH('入力'!D$38,'決まりの表'!$B$22:$C$22,0)),0)+($A15&gt;=15)*($A15&lt;=17)*IFERROR(INDEX('決まりの表'!$B$26:$C$26,MATCH('入力'!D$39,'決まりの表'!$B$22:$C$22,0)),0)+($A15&gt;=18)*($A15&lt;=17+'入力'!D$41)*('入力'!D$40&lt;&gt;"進学しない")*(IFERROR(INDEX('決まりの表'!$B$32:$B$37,MATCH('入力'!D$40,'決まりの表'!$A$32:$A$37,0)),0)+'入力'!D$42*12)+('入力'!D$43&lt;&gt;"")*('入力'!D$44&lt;&gt;"")*('入力'!D$45&lt;&gt;"")*($A15&gt;='入力'!D$44)*($A15&lt;='入力'!D$45)*'入力'!D$43*12)</f>
        <v/>
      </c>
      <c r="F15" s="27">
        <f>IF('入力'!E$32="",0,($A15&gt;=0)*($A15&lt;=2)*($A15&gt;='入力'!E$47)*'入力'!E$35*12+($A15&gt;=3)*($A15&lt;=5)*IFERROR(INDEX('決まりの表'!$B$23:$C$23,MATCH('入力'!E$36,'決まりの表'!$B$22:$C$22,0)),0)+($A15&gt;=6)*($A15&lt;=11)*IFERROR(INDEX('決まりの表'!$B$24:$C$24,MATCH('入力'!E$37,'決まりの表'!$B$22:$C$22,0)),0)+($A15&gt;=12)*($A15&lt;=14)*IFERROR(INDEX('決まりの表'!$B$25:$C$25,MATCH('入力'!E$38,'決まりの表'!$B$22:$C$22,0)),0)+($A15&gt;=15)*($A15&lt;=17)*IFERROR(INDEX('決まりの表'!$B$26:$C$26,MATCH('入力'!E$39,'決まりの表'!$B$22:$C$22,0)),0)+($A15&gt;=18)*($A15&lt;=17+'入力'!E$41)*('入力'!E$40&lt;&gt;"進学しない")*(IFERROR(INDEX('決まりの表'!$B$32:$B$37,MATCH('入力'!E$40,'決まりの表'!$A$32:$A$37,0)),0)+'入力'!E$42*12)+('入力'!E$43&lt;&gt;"")*('入力'!E$44&lt;&gt;"")*('入力'!E$45&lt;&gt;"")*($A15&gt;='入力'!E$44)*($A15&lt;='入力'!E$45)*'入力'!E$43*12)</f>
        <v/>
      </c>
    </row>
    <row r="16">
      <c r="A16" s="12">
        <f>A15+1</f>
        <v/>
      </c>
      <c r="B16" s="5">
        <f>IF(A16=-1,"誕生",IF(A16&lt;=5,A16&amp;"歳クラス",IF(A16&lt;=11,"小"&amp;(A16-5),IF(A16&lt;=14,"中"&amp;(A16-11),IF(A16&lt;=17,"高"&amp;(A16-14),"大学など"&amp;(A16-17)&amp;"年")))))</f>
        <v/>
      </c>
      <c r="C16" s="27">
        <f>IF('入力'!B$32="",0,($A16&gt;=0)*($A16&lt;=2)*($A16&gt;='入力'!B$47)*'入力'!B$35*12+($A16&gt;=3)*($A16&lt;=5)*IFERROR(INDEX('決まりの表'!$B$23:$C$23,MATCH('入力'!B$36,'決まりの表'!$B$22:$C$22,0)),0)+($A16&gt;=6)*($A16&lt;=11)*IFERROR(INDEX('決まりの表'!$B$24:$C$24,MATCH('入力'!B$37,'決まりの表'!$B$22:$C$22,0)),0)+($A16&gt;=12)*($A16&lt;=14)*IFERROR(INDEX('決まりの表'!$B$25:$C$25,MATCH('入力'!B$38,'決まりの表'!$B$22:$C$22,0)),0)+($A16&gt;=15)*($A16&lt;=17)*IFERROR(INDEX('決まりの表'!$B$26:$C$26,MATCH('入力'!B$39,'決まりの表'!$B$22:$C$22,0)),0)+($A16&gt;=18)*($A16&lt;=17+'入力'!B$41)*('入力'!B$40&lt;&gt;"進学しない")*(IFERROR(INDEX('決まりの表'!$B$32:$B$37,MATCH('入力'!B$40,'決まりの表'!$A$32:$A$37,0)),0)+'入力'!B$42*12)+('入力'!B$43&lt;&gt;"")*('入力'!B$44&lt;&gt;"")*('入力'!B$45&lt;&gt;"")*($A16&gt;='入力'!B$44)*($A16&lt;='入力'!B$45)*'入力'!B$43*12)</f>
        <v/>
      </c>
      <c r="D16" s="27">
        <f>IF('入力'!C$32="",0,($A16&gt;=0)*($A16&lt;=2)*($A16&gt;='入力'!C$47)*'入力'!C$35*12+($A16&gt;=3)*($A16&lt;=5)*IFERROR(INDEX('決まりの表'!$B$23:$C$23,MATCH('入力'!C$36,'決まりの表'!$B$22:$C$22,0)),0)+($A16&gt;=6)*($A16&lt;=11)*IFERROR(INDEX('決まりの表'!$B$24:$C$24,MATCH('入力'!C$37,'決まりの表'!$B$22:$C$22,0)),0)+($A16&gt;=12)*($A16&lt;=14)*IFERROR(INDEX('決まりの表'!$B$25:$C$25,MATCH('入力'!C$38,'決まりの表'!$B$22:$C$22,0)),0)+($A16&gt;=15)*($A16&lt;=17)*IFERROR(INDEX('決まりの表'!$B$26:$C$26,MATCH('入力'!C$39,'決まりの表'!$B$22:$C$22,0)),0)+($A16&gt;=18)*($A16&lt;=17+'入力'!C$41)*('入力'!C$40&lt;&gt;"進学しない")*(IFERROR(INDEX('決まりの表'!$B$32:$B$37,MATCH('入力'!C$40,'決まりの表'!$A$32:$A$37,0)),0)+'入力'!C$42*12)+('入力'!C$43&lt;&gt;"")*('入力'!C$44&lt;&gt;"")*('入力'!C$45&lt;&gt;"")*($A16&gt;='入力'!C$44)*($A16&lt;='入力'!C$45)*'入力'!C$43*12)</f>
        <v/>
      </c>
      <c r="E16" s="27">
        <f>IF('入力'!D$32="",0,($A16&gt;=0)*($A16&lt;=2)*($A16&gt;='入力'!D$47)*'入力'!D$35*12+($A16&gt;=3)*($A16&lt;=5)*IFERROR(INDEX('決まりの表'!$B$23:$C$23,MATCH('入力'!D$36,'決まりの表'!$B$22:$C$22,0)),0)+($A16&gt;=6)*($A16&lt;=11)*IFERROR(INDEX('決まりの表'!$B$24:$C$24,MATCH('入力'!D$37,'決まりの表'!$B$22:$C$22,0)),0)+($A16&gt;=12)*($A16&lt;=14)*IFERROR(INDEX('決まりの表'!$B$25:$C$25,MATCH('入力'!D$38,'決まりの表'!$B$22:$C$22,0)),0)+($A16&gt;=15)*($A16&lt;=17)*IFERROR(INDEX('決まりの表'!$B$26:$C$26,MATCH('入力'!D$39,'決まりの表'!$B$22:$C$22,0)),0)+($A16&gt;=18)*($A16&lt;=17+'入力'!D$41)*('入力'!D$40&lt;&gt;"進学しない")*(IFERROR(INDEX('決まりの表'!$B$32:$B$37,MATCH('入力'!D$40,'決まりの表'!$A$32:$A$37,0)),0)+'入力'!D$42*12)+('入力'!D$43&lt;&gt;"")*('入力'!D$44&lt;&gt;"")*('入力'!D$45&lt;&gt;"")*($A16&gt;='入力'!D$44)*($A16&lt;='入力'!D$45)*'入力'!D$43*12)</f>
        <v/>
      </c>
      <c r="F16" s="27">
        <f>IF('入力'!E$32="",0,($A16&gt;=0)*($A16&lt;=2)*($A16&gt;='入力'!E$47)*'入力'!E$35*12+($A16&gt;=3)*($A16&lt;=5)*IFERROR(INDEX('決まりの表'!$B$23:$C$23,MATCH('入力'!E$36,'決まりの表'!$B$22:$C$22,0)),0)+($A16&gt;=6)*($A16&lt;=11)*IFERROR(INDEX('決まりの表'!$B$24:$C$24,MATCH('入力'!E$37,'決まりの表'!$B$22:$C$22,0)),0)+($A16&gt;=12)*($A16&lt;=14)*IFERROR(INDEX('決まりの表'!$B$25:$C$25,MATCH('入力'!E$38,'決まりの表'!$B$22:$C$22,0)),0)+($A16&gt;=15)*($A16&lt;=17)*IFERROR(INDEX('決まりの表'!$B$26:$C$26,MATCH('入力'!E$39,'決まりの表'!$B$22:$C$22,0)),0)+($A16&gt;=18)*($A16&lt;=17+'入力'!E$41)*('入力'!E$40&lt;&gt;"進学しない")*(IFERROR(INDEX('決まりの表'!$B$32:$B$37,MATCH('入力'!E$40,'決まりの表'!$A$32:$A$37,0)),0)+'入力'!E$42*12)+('入力'!E$43&lt;&gt;"")*('入力'!E$44&lt;&gt;"")*('入力'!E$45&lt;&gt;"")*($A16&gt;='入力'!E$44)*($A16&lt;='入力'!E$45)*'入力'!E$43*12)</f>
        <v/>
      </c>
    </row>
    <row r="17">
      <c r="A17" s="12">
        <f>A16+1</f>
        <v/>
      </c>
      <c r="B17" s="5">
        <f>IF(A17=-1,"誕生",IF(A17&lt;=5,A17&amp;"歳クラス",IF(A17&lt;=11,"小"&amp;(A17-5),IF(A17&lt;=14,"中"&amp;(A17-11),IF(A17&lt;=17,"高"&amp;(A17-14),"大学など"&amp;(A17-17)&amp;"年")))))</f>
        <v/>
      </c>
      <c r="C17" s="27">
        <f>IF('入力'!B$32="",0,($A17&gt;=0)*($A17&lt;=2)*($A17&gt;='入力'!B$47)*'入力'!B$35*12+($A17&gt;=3)*($A17&lt;=5)*IFERROR(INDEX('決まりの表'!$B$23:$C$23,MATCH('入力'!B$36,'決まりの表'!$B$22:$C$22,0)),0)+($A17&gt;=6)*($A17&lt;=11)*IFERROR(INDEX('決まりの表'!$B$24:$C$24,MATCH('入力'!B$37,'決まりの表'!$B$22:$C$22,0)),0)+($A17&gt;=12)*($A17&lt;=14)*IFERROR(INDEX('決まりの表'!$B$25:$C$25,MATCH('入力'!B$38,'決まりの表'!$B$22:$C$22,0)),0)+($A17&gt;=15)*($A17&lt;=17)*IFERROR(INDEX('決まりの表'!$B$26:$C$26,MATCH('入力'!B$39,'決まりの表'!$B$22:$C$22,0)),0)+($A17&gt;=18)*($A17&lt;=17+'入力'!B$41)*('入力'!B$40&lt;&gt;"進学しない")*(IFERROR(INDEX('決まりの表'!$B$32:$B$37,MATCH('入力'!B$40,'決まりの表'!$A$32:$A$37,0)),0)+'入力'!B$42*12)+('入力'!B$43&lt;&gt;"")*('入力'!B$44&lt;&gt;"")*('入力'!B$45&lt;&gt;"")*($A17&gt;='入力'!B$44)*($A17&lt;='入力'!B$45)*'入力'!B$43*12)</f>
        <v/>
      </c>
      <c r="D17" s="27">
        <f>IF('入力'!C$32="",0,($A17&gt;=0)*($A17&lt;=2)*($A17&gt;='入力'!C$47)*'入力'!C$35*12+($A17&gt;=3)*($A17&lt;=5)*IFERROR(INDEX('決まりの表'!$B$23:$C$23,MATCH('入力'!C$36,'決まりの表'!$B$22:$C$22,0)),0)+($A17&gt;=6)*($A17&lt;=11)*IFERROR(INDEX('決まりの表'!$B$24:$C$24,MATCH('入力'!C$37,'決まりの表'!$B$22:$C$22,0)),0)+($A17&gt;=12)*($A17&lt;=14)*IFERROR(INDEX('決まりの表'!$B$25:$C$25,MATCH('入力'!C$38,'決まりの表'!$B$22:$C$22,0)),0)+($A17&gt;=15)*($A17&lt;=17)*IFERROR(INDEX('決まりの表'!$B$26:$C$26,MATCH('入力'!C$39,'決まりの表'!$B$22:$C$22,0)),0)+($A17&gt;=18)*($A17&lt;=17+'入力'!C$41)*('入力'!C$40&lt;&gt;"進学しない")*(IFERROR(INDEX('決まりの表'!$B$32:$B$37,MATCH('入力'!C$40,'決まりの表'!$A$32:$A$37,0)),0)+'入力'!C$42*12)+('入力'!C$43&lt;&gt;"")*('入力'!C$44&lt;&gt;"")*('入力'!C$45&lt;&gt;"")*($A17&gt;='入力'!C$44)*($A17&lt;='入力'!C$45)*'入力'!C$43*12)</f>
        <v/>
      </c>
      <c r="E17" s="27">
        <f>IF('入力'!D$32="",0,($A17&gt;=0)*($A17&lt;=2)*($A17&gt;='入力'!D$47)*'入力'!D$35*12+($A17&gt;=3)*($A17&lt;=5)*IFERROR(INDEX('決まりの表'!$B$23:$C$23,MATCH('入力'!D$36,'決まりの表'!$B$22:$C$22,0)),0)+($A17&gt;=6)*($A17&lt;=11)*IFERROR(INDEX('決まりの表'!$B$24:$C$24,MATCH('入力'!D$37,'決まりの表'!$B$22:$C$22,0)),0)+($A17&gt;=12)*($A17&lt;=14)*IFERROR(INDEX('決まりの表'!$B$25:$C$25,MATCH('入力'!D$38,'決まりの表'!$B$22:$C$22,0)),0)+($A17&gt;=15)*($A17&lt;=17)*IFERROR(INDEX('決まりの表'!$B$26:$C$26,MATCH('入力'!D$39,'決まりの表'!$B$22:$C$22,0)),0)+($A17&gt;=18)*($A17&lt;=17+'入力'!D$41)*('入力'!D$40&lt;&gt;"進学しない")*(IFERROR(INDEX('決まりの表'!$B$32:$B$37,MATCH('入力'!D$40,'決まりの表'!$A$32:$A$37,0)),0)+'入力'!D$42*12)+('入力'!D$43&lt;&gt;"")*('入力'!D$44&lt;&gt;"")*('入力'!D$45&lt;&gt;"")*($A17&gt;='入力'!D$44)*($A17&lt;='入力'!D$45)*'入力'!D$43*12)</f>
        <v/>
      </c>
      <c r="F17" s="27">
        <f>IF('入力'!E$32="",0,($A17&gt;=0)*($A17&lt;=2)*($A17&gt;='入力'!E$47)*'入力'!E$35*12+($A17&gt;=3)*($A17&lt;=5)*IFERROR(INDEX('決まりの表'!$B$23:$C$23,MATCH('入力'!E$36,'決まりの表'!$B$22:$C$22,0)),0)+($A17&gt;=6)*($A17&lt;=11)*IFERROR(INDEX('決まりの表'!$B$24:$C$24,MATCH('入力'!E$37,'決まりの表'!$B$22:$C$22,0)),0)+($A17&gt;=12)*($A17&lt;=14)*IFERROR(INDEX('決まりの表'!$B$25:$C$25,MATCH('入力'!E$38,'決まりの表'!$B$22:$C$22,0)),0)+($A17&gt;=15)*($A17&lt;=17)*IFERROR(INDEX('決まりの表'!$B$26:$C$26,MATCH('入力'!E$39,'決まりの表'!$B$22:$C$22,0)),0)+($A17&gt;=18)*($A17&lt;=17+'入力'!E$41)*('入力'!E$40&lt;&gt;"進学しない")*(IFERROR(INDEX('決まりの表'!$B$32:$B$37,MATCH('入力'!E$40,'決まりの表'!$A$32:$A$37,0)),0)+'入力'!E$42*12)+('入力'!E$43&lt;&gt;"")*('入力'!E$44&lt;&gt;"")*('入力'!E$45&lt;&gt;"")*($A17&gt;='入力'!E$44)*($A17&lt;='入力'!E$45)*'入力'!E$43*12)</f>
        <v/>
      </c>
    </row>
    <row r="18">
      <c r="A18" s="12">
        <f>A17+1</f>
        <v/>
      </c>
      <c r="B18" s="5">
        <f>IF(A18=-1,"誕生",IF(A18&lt;=5,A18&amp;"歳クラス",IF(A18&lt;=11,"小"&amp;(A18-5),IF(A18&lt;=14,"中"&amp;(A18-11),IF(A18&lt;=17,"高"&amp;(A18-14),"大学など"&amp;(A18-17)&amp;"年")))))</f>
        <v/>
      </c>
      <c r="C18" s="27">
        <f>IF('入力'!B$32="",0,($A18&gt;=0)*($A18&lt;=2)*($A18&gt;='入力'!B$47)*'入力'!B$35*12+($A18&gt;=3)*($A18&lt;=5)*IFERROR(INDEX('決まりの表'!$B$23:$C$23,MATCH('入力'!B$36,'決まりの表'!$B$22:$C$22,0)),0)+($A18&gt;=6)*($A18&lt;=11)*IFERROR(INDEX('決まりの表'!$B$24:$C$24,MATCH('入力'!B$37,'決まりの表'!$B$22:$C$22,0)),0)+($A18&gt;=12)*($A18&lt;=14)*IFERROR(INDEX('決まりの表'!$B$25:$C$25,MATCH('入力'!B$38,'決まりの表'!$B$22:$C$22,0)),0)+($A18&gt;=15)*($A18&lt;=17)*IFERROR(INDEX('決まりの表'!$B$26:$C$26,MATCH('入力'!B$39,'決まりの表'!$B$22:$C$22,0)),0)+($A18&gt;=18)*($A18&lt;=17+'入力'!B$41)*('入力'!B$40&lt;&gt;"進学しない")*(IFERROR(INDEX('決まりの表'!$B$32:$B$37,MATCH('入力'!B$40,'決まりの表'!$A$32:$A$37,0)),0)+'入力'!B$42*12)+('入力'!B$43&lt;&gt;"")*('入力'!B$44&lt;&gt;"")*('入力'!B$45&lt;&gt;"")*($A18&gt;='入力'!B$44)*($A18&lt;='入力'!B$45)*'入力'!B$43*12)</f>
        <v/>
      </c>
      <c r="D18" s="27">
        <f>IF('入力'!C$32="",0,($A18&gt;=0)*($A18&lt;=2)*($A18&gt;='入力'!C$47)*'入力'!C$35*12+($A18&gt;=3)*($A18&lt;=5)*IFERROR(INDEX('決まりの表'!$B$23:$C$23,MATCH('入力'!C$36,'決まりの表'!$B$22:$C$22,0)),0)+($A18&gt;=6)*($A18&lt;=11)*IFERROR(INDEX('決まりの表'!$B$24:$C$24,MATCH('入力'!C$37,'決まりの表'!$B$22:$C$22,0)),0)+($A18&gt;=12)*($A18&lt;=14)*IFERROR(INDEX('決まりの表'!$B$25:$C$25,MATCH('入力'!C$38,'決まりの表'!$B$22:$C$22,0)),0)+($A18&gt;=15)*($A18&lt;=17)*IFERROR(INDEX('決まりの表'!$B$26:$C$26,MATCH('入力'!C$39,'決まりの表'!$B$22:$C$22,0)),0)+($A18&gt;=18)*($A18&lt;=17+'入力'!C$41)*('入力'!C$40&lt;&gt;"進学しない")*(IFERROR(INDEX('決まりの表'!$B$32:$B$37,MATCH('入力'!C$40,'決まりの表'!$A$32:$A$37,0)),0)+'入力'!C$42*12)+('入力'!C$43&lt;&gt;"")*('入力'!C$44&lt;&gt;"")*('入力'!C$45&lt;&gt;"")*($A18&gt;='入力'!C$44)*($A18&lt;='入力'!C$45)*'入力'!C$43*12)</f>
        <v/>
      </c>
      <c r="E18" s="27">
        <f>IF('入力'!D$32="",0,($A18&gt;=0)*($A18&lt;=2)*($A18&gt;='入力'!D$47)*'入力'!D$35*12+($A18&gt;=3)*($A18&lt;=5)*IFERROR(INDEX('決まりの表'!$B$23:$C$23,MATCH('入力'!D$36,'決まりの表'!$B$22:$C$22,0)),0)+($A18&gt;=6)*($A18&lt;=11)*IFERROR(INDEX('決まりの表'!$B$24:$C$24,MATCH('入力'!D$37,'決まりの表'!$B$22:$C$22,0)),0)+($A18&gt;=12)*($A18&lt;=14)*IFERROR(INDEX('決まりの表'!$B$25:$C$25,MATCH('入力'!D$38,'決まりの表'!$B$22:$C$22,0)),0)+($A18&gt;=15)*($A18&lt;=17)*IFERROR(INDEX('決まりの表'!$B$26:$C$26,MATCH('入力'!D$39,'決まりの表'!$B$22:$C$22,0)),0)+($A18&gt;=18)*($A18&lt;=17+'入力'!D$41)*('入力'!D$40&lt;&gt;"進学しない")*(IFERROR(INDEX('決まりの表'!$B$32:$B$37,MATCH('入力'!D$40,'決まりの表'!$A$32:$A$37,0)),0)+'入力'!D$42*12)+('入力'!D$43&lt;&gt;"")*('入力'!D$44&lt;&gt;"")*('入力'!D$45&lt;&gt;"")*($A18&gt;='入力'!D$44)*($A18&lt;='入力'!D$45)*'入力'!D$43*12)</f>
        <v/>
      </c>
      <c r="F18" s="27">
        <f>IF('入力'!E$32="",0,($A18&gt;=0)*($A18&lt;=2)*($A18&gt;='入力'!E$47)*'入力'!E$35*12+($A18&gt;=3)*($A18&lt;=5)*IFERROR(INDEX('決まりの表'!$B$23:$C$23,MATCH('入力'!E$36,'決まりの表'!$B$22:$C$22,0)),0)+($A18&gt;=6)*($A18&lt;=11)*IFERROR(INDEX('決まりの表'!$B$24:$C$24,MATCH('入力'!E$37,'決まりの表'!$B$22:$C$22,0)),0)+($A18&gt;=12)*($A18&lt;=14)*IFERROR(INDEX('決まりの表'!$B$25:$C$25,MATCH('入力'!E$38,'決まりの表'!$B$22:$C$22,0)),0)+($A18&gt;=15)*($A18&lt;=17)*IFERROR(INDEX('決まりの表'!$B$26:$C$26,MATCH('入力'!E$39,'決まりの表'!$B$22:$C$22,0)),0)+($A18&gt;=18)*($A18&lt;=17+'入力'!E$41)*('入力'!E$40&lt;&gt;"進学しない")*(IFERROR(INDEX('決まりの表'!$B$32:$B$37,MATCH('入力'!E$40,'決まりの表'!$A$32:$A$37,0)),0)+'入力'!E$42*12)+('入力'!E$43&lt;&gt;"")*('入力'!E$44&lt;&gt;"")*('入力'!E$45&lt;&gt;"")*($A18&gt;='入力'!E$44)*($A18&lt;='入力'!E$45)*'入力'!E$43*12)</f>
        <v/>
      </c>
    </row>
    <row r="19">
      <c r="A19" s="12">
        <f>A18+1</f>
        <v/>
      </c>
      <c r="B19" s="5">
        <f>IF(A19=-1,"誕生",IF(A19&lt;=5,A19&amp;"歳クラス",IF(A19&lt;=11,"小"&amp;(A19-5),IF(A19&lt;=14,"中"&amp;(A19-11),IF(A19&lt;=17,"高"&amp;(A19-14),"大学など"&amp;(A19-17)&amp;"年")))))</f>
        <v/>
      </c>
      <c r="C19" s="27">
        <f>IF('入力'!B$32="",0,($A19&gt;=0)*($A19&lt;=2)*($A19&gt;='入力'!B$47)*'入力'!B$35*12+($A19&gt;=3)*($A19&lt;=5)*IFERROR(INDEX('決まりの表'!$B$23:$C$23,MATCH('入力'!B$36,'決まりの表'!$B$22:$C$22,0)),0)+($A19&gt;=6)*($A19&lt;=11)*IFERROR(INDEX('決まりの表'!$B$24:$C$24,MATCH('入力'!B$37,'決まりの表'!$B$22:$C$22,0)),0)+($A19&gt;=12)*($A19&lt;=14)*IFERROR(INDEX('決まりの表'!$B$25:$C$25,MATCH('入力'!B$38,'決まりの表'!$B$22:$C$22,0)),0)+($A19&gt;=15)*($A19&lt;=17)*IFERROR(INDEX('決まりの表'!$B$26:$C$26,MATCH('入力'!B$39,'決まりの表'!$B$22:$C$22,0)),0)+($A19&gt;=18)*($A19&lt;=17+'入力'!B$41)*('入力'!B$40&lt;&gt;"進学しない")*(IFERROR(INDEX('決まりの表'!$B$32:$B$37,MATCH('入力'!B$40,'決まりの表'!$A$32:$A$37,0)),0)+'入力'!B$42*12)+('入力'!B$43&lt;&gt;"")*('入力'!B$44&lt;&gt;"")*('入力'!B$45&lt;&gt;"")*($A19&gt;='入力'!B$44)*($A19&lt;='入力'!B$45)*'入力'!B$43*12)</f>
        <v/>
      </c>
      <c r="D19" s="27">
        <f>IF('入力'!C$32="",0,($A19&gt;=0)*($A19&lt;=2)*($A19&gt;='入力'!C$47)*'入力'!C$35*12+($A19&gt;=3)*($A19&lt;=5)*IFERROR(INDEX('決まりの表'!$B$23:$C$23,MATCH('入力'!C$36,'決まりの表'!$B$22:$C$22,0)),0)+($A19&gt;=6)*($A19&lt;=11)*IFERROR(INDEX('決まりの表'!$B$24:$C$24,MATCH('入力'!C$37,'決まりの表'!$B$22:$C$22,0)),0)+($A19&gt;=12)*($A19&lt;=14)*IFERROR(INDEX('決まりの表'!$B$25:$C$25,MATCH('入力'!C$38,'決まりの表'!$B$22:$C$22,0)),0)+($A19&gt;=15)*($A19&lt;=17)*IFERROR(INDEX('決まりの表'!$B$26:$C$26,MATCH('入力'!C$39,'決まりの表'!$B$22:$C$22,0)),0)+($A19&gt;=18)*($A19&lt;=17+'入力'!C$41)*('入力'!C$40&lt;&gt;"進学しない")*(IFERROR(INDEX('決まりの表'!$B$32:$B$37,MATCH('入力'!C$40,'決まりの表'!$A$32:$A$37,0)),0)+'入力'!C$42*12)+('入力'!C$43&lt;&gt;"")*('入力'!C$44&lt;&gt;"")*('入力'!C$45&lt;&gt;"")*($A19&gt;='入力'!C$44)*($A19&lt;='入力'!C$45)*'入力'!C$43*12)</f>
        <v/>
      </c>
      <c r="E19" s="27">
        <f>IF('入力'!D$32="",0,($A19&gt;=0)*($A19&lt;=2)*($A19&gt;='入力'!D$47)*'入力'!D$35*12+($A19&gt;=3)*($A19&lt;=5)*IFERROR(INDEX('決まりの表'!$B$23:$C$23,MATCH('入力'!D$36,'決まりの表'!$B$22:$C$22,0)),0)+($A19&gt;=6)*($A19&lt;=11)*IFERROR(INDEX('決まりの表'!$B$24:$C$24,MATCH('入力'!D$37,'決まりの表'!$B$22:$C$22,0)),0)+($A19&gt;=12)*($A19&lt;=14)*IFERROR(INDEX('決まりの表'!$B$25:$C$25,MATCH('入力'!D$38,'決まりの表'!$B$22:$C$22,0)),0)+($A19&gt;=15)*($A19&lt;=17)*IFERROR(INDEX('決まりの表'!$B$26:$C$26,MATCH('入力'!D$39,'決まりの表'!$B$22:$C$22,0)),0)+($A19&gt;=18)*($A19&lt;=17+'入力'!D$41)*('入力'!D$40&lt;&gt;"進学しない")*(IFERROR(INDEX('決まりの表'!$B$32:$B$37,MATCH('入力'!D$40,'決まりの表'!$A$32:$A$37,0)),0)+'入力'!D$42*12)+('入力'!D$43&lt;&gt;"")*('入力'!D$44&lt;&gt;"")*('入力'!D$45&lt;&gt;"")*($A19&gt;='入力'!D$44)*($A19&lt;='入力'!D$45)*'入力'!D$43*12)</f>
        <v/>
      </c>
      <c r="F19" s="27">
        <f>IF('入力'!E$32="",0,($A19&gt;=0)*($A19&lt;=2)*($A19&gt;='入力'!E$47)*'入力'!E$35*12+($A19&gt;=3)*($A19&lt;=5)*IFERROR(INDEX('決まりの表'!$B$23:$C$23,MATCH('入力'!E$36,'決まりの表'!$B$22:$C$22,0)),0)+($A19&gt;=6)*($A19&lt;=11)*IFERROR(INDEX('決まりの表'!$B$24:$C$24,MATCH('入力'!E$37,'決まりの表'!$B$22:$C$22,0)),0)+($A19&gt;=12)*($A19&lt;=14)*IFERROR(INDEX('決まりの表'!$B$25:$C$25,MATCH('入力'!E$38,'決まりの表'!$B$22:$C$22,0)),0)+($A19&gt;=15)*($A19&lt;=17)*IFERROR(INDEX('決まりの表'!$B$26:$C$26,MATCH('入力'!E$39,'決まりの表'!$B$22:$C$22,0)),0)+($A19&gt;=18)*($A19&lt;=17+'入力'!E$41)*('入力'!E$40&lt;&gt;"進学しない")*(IFERROR(INDEX('決まりの表'!$B$32:$B$37,MATCH('入力'!E$40,'決まりの表'!$A$32:$A$37,0)),0)+'入力'!E$42*12)+('入力'!E$43&lt;&gt;"")*('入力'!E$44&lt;&gt;"")*('入力'!E$45&lt;&gt;"")*($A19&gt;='入力'!E$44)*($A19&lt;='入力'!E$45)*'入力'!E$43*12)</f>
        <v/>
      </c>
    </row>
    <row r="20">
      <c r="A20" s="12">
        <f>A19+1</f>
        <v/>
      </c>
      <c r="B20" s="5">
        <f>IF(A20=-1,"誕生",IF(A20&lt;=5,A20&amp;"歳クラス",IF(A20&lt;=11,"小"&amp;(A20-5),IF(A20&lt;=14,"中"&amp;(A20-11),IF(A20&lt;=17,"高"&amp;(A20-14),"大学など"&amp;(A20-17)&amp;"年")))))</f>
        <v/>
      </c>
      <c r="C20" s="27">
        <f>IF('入力'!B$32="",0,($A20&gt;=0)*($A20&lt;=2)*($A20&gt;='入力'!B$47)*'入力'!B$35*12+($A20&gt;=3)*($A20&lt;=5)*IFERROR(INDEX('決まりの表'!$B$23:$C$23,MATCH('入力'!B$36,'決まりの表'!$B$22:$C$22,0)),0)+($A20&gt;=6)*($A20&lt;=11)*IFERROR(INDEX('決まりの表'!$B$24:$C$24,MATCH('入力'!B$37,'決まりの表'!$B$22:$C$22,0)),0)+($A20&gt;=12)*($A20&lt;=14)*IFERROR(INDEX('決まりの表'!$B$25:$C$25,MATCH('入力'!B$38,'決まりの表'!$B$22:$C$22,0)),0)+($A20&gt;=15)*($A20&lt;=17)*IFERROR(INDEX('決まりの表'!$B$26:$C$26,MATCH('入力'!B$39,'決まりの表'!$B$22:$C$22,0)),0)+($A20&gt;=18)*($A20&lt;=17+'入力'!B$41)*('入力'!B$40&lt;&gt;"進学しない")*(IFERROR(INDEX('決まりの表'!$B$32:$B$37,MATCH('入力'!B$40,'決まりの表'!$A$32:$A$37,0)),0)+'入力'!B$42*12)+('入力'!B$43&lt;&gt;"")*('入力'!B$44&lt;&gt;"")*('入力'!B$45&lt;&gt;"")*($A20&gt;='入力'!B$44)*($A20&lt;='入力'!B$45)*'入力'!B$43*12)</f>
        <v/>
      </c>
      <c r="D20" s="27">
        <f>IF('入力'!C$32="",0,($A20&gt;=0)*($A20&lt;=2)*($A20&gt;='入力'!C$47)*'入力'!C$35*12+($A20&gt;=3)*($A20&lt;=5)*IFERROR(INDEX('決まりの表'!$B$23:$C$23,MATCH('入力'!C$36,'決まりの表'!$B$22:$C$22,0)),0)+($A20&gt;=6)*($A20&lt;=11)*IFERROR(INDEX('決まりの表'!$B$24:$C$24,MATCH('入力'!C$37,'決まりの表'!$B$22:$C$22,0)),0)+($A20&gt;=12)*($A20&lt;=14)*IFERROR(INDEX('決まりの表'!$B$25:$C$25,MATCH('入力'!C$38,'決まりの表'!$B$22:$C$22,0)),0)+($A20&gt;=15)*($A20&lt;=17)*IFERROR(INDEX('決まりの表'!$B$26:$C$26,MATCH('入力'!C$39,'決まりの表'!$B$22:$C$22,0)),0)+($A20&gt;=18)*($A20&lt;=17+'入力'!C$41)*('入力'!C$40&lt;&gt;"進学しない")*(IFERROR(INDEX('決まりの表'!$B$32:$B$37,MATCH('入力'!C$40,'決まりの表'!$A$32:$A$37,0)),0)+'入力'!C$42*12)+('入力'!C$43&lt;&gt;"")*('入力'!C$44&lt;&gt;"")*('入力'!C$45&lt;&gt;"")*($A20&gt;='入力'!C$44)*($A20&lt;='入力'!C$45)*'入力'!C$43*12)</f>
        <v/>
      </c>
      <c r="E20" s="27">
        <f>IF('入力'!D$32="",0,($A20&gt;=0)*($A20&lt;=2)*($A20&gt;='入力'!D$47)*'入力'!D$35*12+($A20&gt;=3)*($A20&lt;=5)*IFERROR(INDEX('決まりの表'!$B$23:$C$23,MATCH('入力'!D$36,'決まりの表'!$B$22:$C$22,0)),0)+($A20&gt;=6)*($A20&lt;=11)*IFERROR(INDEX('決まりの表'!$B$24:$C$24,MATCH('入力'!D$37,'決まりの表'!$B$22:$C$22,0)),0)+($A20&gt;=12)*($A20&lt;=14)*IFERROR(INDEX('決まりの表'!$B$25:$C$25,MATCH('入力'!D$38,'決まりの表'!$B$22:$C$22,0)),0)+($A20&gt;=15)*($A20&lt;=17)*IFERROR(INDEX('決まりの表'!$B$26:$C$26,MATCH('入力'!D$39,'決まりの表'!$B$22:$C$22,0)),0)+($A20&gt;=18)*($A20&lt;=17+'入力'!D$41)*('入力'!D$40&lt;&gt;"進学しない")*(IFERROR(INDEX('決まりの表'!$B$32:$B$37,MATCH('入力'!D$40,'決まりの表'!$A$32:$A$37,0)),0)+'入力'!D$42*12)+('入力'!D$43&lt;&gt;"")*('入力'!D$44&lt;&gt;"")*('入力'!D$45&lt;&gt;"")*($A20&gt;='入力'!D$44)*($A20&lt;='入力'!D$45)*'入力'!D$43*12)</f>
        <v/>
      </c>
      <c r="F20" s="27">
        <f>IF('入力'!E$32="",0,($A20&gt;=0)*($A20&lt;=2)*($A20&gt;='入力'!E$47)*'入力'!E$35*12+($A20&gt;=3)*($A20&lt;=5)*IFERROR(INDEX('決まりの表'!$B$23:$C$23,MATCH('入力'!E$36,'決まりの表'!$B$22:$C$22,0)),0)+($A20&gt;=6)*($A20&lt;=11)*IFERROR(INDEX('決まりの表'!$B$24:$C$24,MATCH('入力'!E$37,'決まりの表'!$B$22:$C$22,0)),0)+($A20&gt;=12)*($A20&lt;=14)*IFERROR(INDEX('決まりの表'!$B$25:$C$25,MATCH('入力'!E$38,'決まりの表'!$B$22:$C$22,0)),0)+($A20&gt;=15)*($A20&lt;=17)*IFERROR(INDEX('決まりの表'!$B$26:$C$26,MATCH('入力'!E$39,'決まりの表'!$B$22:$C$22,0)),0)+($A20&gt;=18)*($A20&lt;=17+'入力'!E$41)*('入力'!E$40&lt;&gt;"進学しない")*(IFERROR(INDEX('決まりの表'!$B$32:$B$37,MATCH('入力'!E$40,'決まりの表'!$A$32:$A$37,0)),0)+'入力'!E$42*12)+('入力'!E$43&lt;&gt;"")*('入力'!E$44&lt;&gt;"")*('入力'!E$45&lt;&gt;"")*($A20&gt;='入力'!E$44)*($A20&lt;='入力'!E$45)*'入力'!E$43*12)</f>
        <v/>
      </c>
    </row>
    <row r="21">
      <c r="A21" s="12">
        <f>A20+1</f>
        <v/>
      </c>
      <c r="B21" s="5">
        <f>IF(A21=-1,"誕生",IF(A21&lt;=5,A21&amp;"歳クラス",IF(A21&lt;=11,"小"&amp;(A21-5),IF(A21&lt;=14,"中"&amp;(A21-11),IF(A21&lt;=17,"高"&amp;(A21-14),"大学など"&amp;(A21-17)&amp;"年")))))</f>
        <v/>
      </c>
      <c r="C21" s="27">
        <f>IF('入力'!B$32="",0,($A21&gt;=0)*($A21&lt;=2)*($A21&gt;='入力'!B$47)*'入力'!B$35*12+($A21&gt;=3)*($A21&lt;=5)*IFERROR(INDEX('決まりの表'!$B$23:$C$23,MATCH('入力'!B$36,'決まりの表'!$B$22:$C$22,0)),0)+($A21&gt;=6)*($A21&lt;=11)*IFERROR(INDEX('決まりの表'!$B$24:$C$24,MATCH('入力'!B$37,'決まりの表'!$B$22:$C$22,0)),0)+($A21&gt;=12)*($A21&lt;=14)*IFERROR(INDEX('決まりの表'!$B$25:$C$25,MATCH('入力'!B$38,'決まりの表'!$B$22:$C$22,0)),0)+($A21&gt;=15)*($A21&lt;=17)*IFERROR(INDEX('決まりの表'!$B$26:$C$26,MATCH('入力'!B$39,'決まりの表'!$B$22:$C$22,0)),0)+($A21&gt;=18)*($A21&lt;=17+'入力'!B$41)*('入力'!B$40&lt;&gt;"進学しない")*(IFERROR(INDEX('決まりの表'!$B$32:$B$37,MATCH('入力'!B$40,'決まりの表'!$A$32:$A$37,0)),0)+'入力'!B$42*12)+('入力'!B$43&lt;&gt;"")*('入力'!B$44&lt;&gt;"")*('入力'!B$45&lt;&gt;"")*($A21&gt;='入力'!B$44)*($A21&lt;='入力'!B$45)*'入力'!B$43*12)</f>
        <v/>
      </c>
      <c r="D21" s="27">
        <f>IF('入力'!C$32="",0,($A21&gt;=0)*($A21&lt;=2)*($A21&gt;='入力'!C$47)*'入力'!C$35*12+($A21&gt;=3)*($A21&lt;=5)*IFERROR(INDEX('決まりの表'!$B$23:$C$23,MATCH('入力'!C$36,'決まりの表'!$B$22:$C$22,0)),0)+($A21&gt;=6)*($A21&lt;=11)*IFERROR(INDEX('決まりの表'!$B$24:$C$24,MATCH('入力'!C$37,'決まりの表'!$B$22:$C$22,0)),0)+($A21&gt;=12)*($A21&lt;=14)*IFERROR(INDEX('決まりの表'!$B$25:$C$25,MATCH('入力'!C$38,'決まりの表'!$B$22:$C$22,0)),0)+($A21&gt;=15)*($A21&lt;=17)*IFERROR(INDEX('決まりの表'!$B$26:$C$26,MATCH('入力'!C$39,'決まりの表'!$B$22:$C$22,0)),0)+($A21&gt;=18)*($A21&lt;=17+'入力'!C$41)*('入力'!C$40&lt;&gt;"進学しない")*(IFERROR(INDEX('決まりの表'!$B$32:$B$37,MATCH('入力'!C$40,'決まりの表'!$A$32:$A$37,0)),0)+'入力'!C$42*12)+('入力'!C$43&lt;&gt;"")*('入力'!C$44&lt;&gt;"")*('入力'!C$45&lt;&gt;"")*($A21&gt;='入力'!C$44)*($A21&lt;='入力'!C$45)*'入力'!C$43*12)</f>
        <v/>
      </c>
      <c r="E21" s="27">
        <f>IF('入力'!D$32="",0,($A21&gt;=0)*($A21&lt;=2)*($A21&gt;='入力'!D$47)*'入力'!D$35*12+($A21&gt;=3)*($A21&lt;=5)*IFERROR(INDEX('決まりの表'!$B$23:$C$23,MATCH('入力'!D$36,'決まりの表'!$B$22:$C$22,0)),0)+($A21&gt;=6)*($A21&lt;=11)*IFERROR(INDEX('決まりの表'!$B$24:$C$24,MATCH('入力'!D$37,'決まりの表'!$B$22:$C$22,0)),0)+($A21&gt;=12)*($A21&lt;=14)*IFERROR(INDEX('決まりの表'!$B$25:$C$25,MATCH('入力'!D$38,'決まりの表'!$B$22:$C$22,0)),0)+($A21&gt;=15)*($A21&lt;=17)*IFERROR(INDEX('決まりの表'!$B$26:$C$26,MATCH('入力'!D$39,'決まりの表'!$B$22:$C$22,0)),0)+($A21&gt;=18)*($A21&lt;=17+'入力'!D$41)*('入力'!D$40&lt;&gt;"進学しない")*(IFERROR(INDEX('決まりの表'!$B$32:$B$37,MATCH('入力'!D$40,'決まりの表'!$A$32:$A$37,0)),0)+'入力'!D$42*12)+('入力'!D$43&lt;&gt;"")*('入力'!D$44&lt;&gt;"")*('入力'!D$45&lt;&gt;"")*($A21&gt;='入力'!D$44)*($A21&lt;='入力'!D$45)*'入力'!D$43*12)</f>
        <v/>
      </c>
      <c r="F21" s="27">
        <f>IF('入力'!E$32="",0,($A21&gt;=0)*($A21&lt;=2)*($A21&gt;='入力'!E$47)*'入力'!E$35*12+($A21&gt;=3)*($A21&lt;=5)*IFERROR(INDEX('決まりの表'!$B$23:$C$23,MATCH('入力'!E$36,'決まりの表'!$B$22:$C$22,0)),0)+($A21&gt;=6)*($A21&lt;=11)*IFERROR(INDEX('決まりの表'!$B$24:$C$24,MATCH('入力'!E$37,'決まりの表'!$B$22:$C$22,0)),0)+($A21&gt;=12)*($A21&lt;=14)*IFERROR(INDEX('決まりの表'!$B$25:$C$25,MATCH('入力'!E$38,'決まりの表'!$B$22:$C$22,0)),0)+($A21&gt;=15)*($A21&lt;=17)*IFERROR(INDEX('決まりの表'!$B$26:$C$26,MATCH('入力'!E$39,'決まりの表'!$B$22:$C$22,0)),0)+($A21&gt;=18)*($A21&lt;=17+'入力'!E$41)*('入力'!E$40&lt;&gt;"進学しない")*(IFERROR(INDEX('決まりの表'!$B$32:$B$37,MATCH('入力'!E$40,'決まりの表'!$A$32:$A$37,0)),0)+'入力'!E$42*12)+('入力'!E$43&lt;&gt;"")*('入力'!E$44&lt;&gt;"")*('入力'!E$45&lt;&gt;"")*($A21&gt;='入力'!E$44)*($A21&lt;='入力'!E$45)*'入力'!E$43*12)</f>
        <v/>
      </c>
    </row>
    <row r="22">
      <c r="A22" s="12">
        <f>A21+1</f>
        <v/>
      </c>
      <c r="B22" s="5">
        <f>IF(A22=-1,"誕生",IF(A22&lt;=5,A22&amp;"歳クラス",IF(A22&lt;=11,"小"&amp;(A22-5),IF(A22&lt;=14,"中"&amp;(A22-11),IF(A22&lt;=17,"高"&amp;(A22-14),"大学など"&amp;(A22-17)&amp;"年")))))</f>
        <v/>
      </c>
      <c r="C22" s="27">
        <f>IF('入力'!B$32="",0,($A22&gt;=0)*($A22&lt;=2)*($A22&gt;='入力'!B$47)*'入力'!B$35*12+($A22&gt;=3)*($A22&lt;=5)*IFERROR(INDEX('決まりの表'!$B$23:$C$23,MATCH('入力'!B$36,'決まりの表'!$B$22:$C$22,0)),0)+($A22&gt;=6)*($A22&lt;=11)*IFERROR(INDEX('決まりの表'!$B$24:$C$24,MATCH('入力'!B$37,'決まりの表'!$B$22:$C$22,0)),0)+($A22&gt;=12)*($A22&lt;=14)*IFERROR(INDEX('決まりの表'!$B$25:$C$25,MATCH('入力'!B$38,'決まりの表'!$B$22:$C$22,0)),0)+($A22&gt;=15)*($A22&lt;=17)*IFERROR(INDEX('決まりの表'!$B$26:$C$26,MATCH('入力'!B$39,'決まりの表'!$B$22:$C$22,0)),0)+($A22&gt;=18)*($A22&lt;=17+'入力'!B$41)*('入力'!B$40&lt;&gt;"進学しない")*(IFERROR(INDEX('決まりの表'!$B$32:$B$37,MATCH('入力'!B$40,'決まりの表'!$A$32:$A$37,0)),0)+'入力'!B$42*12)+('入力'!B$43&lt;&gt;"")*('入力'!B$44&lt;&gt;"")*('入力'!B$45&lt;&gt;"")*($A22&gt;='入力'!B$44)*($A22&lt;='入力'!B$45)*'入力'!B$43*12)</f>
        <v/>
      </c>
      <c r="D22" s="27">
        <f>IF('入力'!C$32="",0,($A22&gt;=0)*($A22&lt;=2)*($A22&gt;='入力'!C$47)*'入力'!C$35*12+($A22&gt;=3)*($A22&lt;=5)*IFERROR(INDEX('決まりの表'!$B$23:$C$23,MATCH('入力'!C$36,'決まりの表'!$B$22:$C$22,0)),0)+($A22&gt;=6)*($A22&lt;=11)*IFERROR(INDEX('決まりの表'!$B$24:$C$24,MATCH('入力'!C$37,'決まりの表'!$B$22:$C$22,0)),0)+($A22&gt;=12)*($A22&lt;=14)*IFERROR(INDEX('決まりの表'!$B$25:$C$25,MATCH('入力'!C$38,'決まりの表'!$B$22:$C$22,0)),0)+($A22&gt;=15)*($A22&lt;=17)*IFERROR(INDEX('決まりの表'!$B$26:$C$26,MATCH('入力'!C$39,'決まりの表'!$B$22:$C$22,0)),0)+($A22&gt;=18)*($A22&lt;=17+'入力'!C$41)*('入力'!C$40&lt;&gt;"進学しない")*(IFERROR(INDEX('決まりの表'!$B$32:$B$37,MATCH('入力'!C$40,'決まりの表'!$A$32:$A$37,0)),0)+'入力'!C$42*12)+('入力'!C$43&lt;&gt;"")*('入力'!C$44&lt;&gt;"")*('入力'!C$45&lt;&gt;"")*($A22&gt;='入力'!C$44)*($A22&lt;='入力'!C$45)*'入力'!C$43*12)</f>
        <v/>
      </c>
      <c r="E22" s="27">
        <f>IF('入力'!D$32="",0,($A22&gt;=0)*($A22&lt;=2)*($A22&gt;='入力'!D$47)*'入力'!D$35*12+($A22&gt;=3)*($A22&lt;=5)*IFERROR(INDEX('決まりの表'!$B$23:$C$23,MATCH('入力'!D$36,'決まりの表'!$B$22:$C$22,0)),0)+($A22&gt;=6)*($A22&lt;=11)*IFERROR(INDEX('決まりの表'!$B$24:$C$24,MATCH('入力'!D$37,'決まりの表'!$B$22:$C$22,0)),0)+($A22&gt;=12)*($A22&lt;=14)*IFERROR(INDEX('決まりの表'!$B$25:$C$25,MATCH('入力'!D$38,'決まりの表'!$B$22:$C$22,0)),0)+($A22&gt;=15)*($A22&lt;=17)*IFERROR(INDEX('決まりの表'!$B$26:$C$26,MATCH('入力'!D$39,'決まりの表'!$B$22:$C$22,0)),0)+($A22&gt;=18)*($A22&lt;=17+'入力'!D$41)*('入力'!D$40&lt;&gt;"進学しない")*(IFERROR(INDEX('決まりの表'!$B$32:$B$37,MATCH('入力'!D$40,'決まりの表'!$A$32:$A$37,0)),0)+'入力'!D$42*12)+('入力'!D$43&lt;&gt;"")*('入力'!D$44&lt;&gt;"")*('入力'!D$45&lt;&gt;"")*($A22&gt;='入力'!D$44)*($A22&lt;='入力'!D$45)*'入力'!D$43*12)</f>
        <v/>
      </c>
      <c r="F22" s="27">
        <f>IF('入力'!E$32="",0,($A22&gt;=0)*($A22&lt;=2)*($A22&gt;='入力'!E$47)*'入力'!E$35*12+($A22&gt;=3)*($A22&lt;=5)*IFERROR(INDEX('決まりの表'!$B$23:$C$23,MATCH('入力'!E$36,'決まりの表'!$B$22:$C$22,0)),0)+($A22&gt;=6)*($A22&lt;=11)*IFERROR(INDEX('決まりの表'!$B$24:$C$24,MATCH('入力'!E$37,'決まりの表'!$B$22:$C$22,0)),0)+($A22&gt;=12)*($A22&lt;=14)*IFERROR(INDEX('決まりの表'!$B$25:$C$25,MATCH('入力'!E$38,'決まりの表'!$B$22:$C$22,0)),0)+($A22&gt;=15)*($A22&lt;=17)*IFERROR(INDEX('決まりの表'!$B$26:$C$26,MATCH('入力'!E$39,'決まりの表'!$B$22:$C$22,0)),0)+($A22&gt;=18)*($A22&lt;=17+'入力'!E$41)*('入力'!E$40&lt;&gt;"進学しない")*(IFERROR(INDEX('決まりの表'!$B$32:$B$37,MATCH('入力'!E$40,'決まりの表'!$A$32:$A$37,0)),0)+'入力'!E$42*12)+('入力'!E$43&lt;&gt;"")*('入力'!E$44&lt;&gt;"")*('入力'!E$45&lt;&gt;"")*($A22&gt;='入力'!E$44)*($A22&lt;='入力'!E$45)*'入力'!E$43*12)</f>
        <v/>
      </c>
    </row>
    <row r="23">
      <c r="A23" s="12">
        <f>A22+1</f>
        <v/>
      </c>
      <c r="B23" s="5">
        <f>IF(A23=-1,"誕生",IF(A23&lt;=5,A23&amp;"歳クラス",IF(A23&lt;=11,"小"&amp;(A23-5),IF(A23&lt;=14,"中"&amp;(A23-11),IF(A23&lt;=17,"高"&amp;(A23-14),"大学など"&amp;(A23-17)&amp;"年")))))</f>
        <v/>
      </c>
      <c r="C23" s="27">
        <f>IF('入力'!B$32="",0,($A23&gt;=0)*($A23&lt;=2)*($A23&gt;='入力'!B$47)*'入力'!B$35*12+($A23&gt;=3)*($A23&lt;=5)*IFERROR(INDEX('決まりの表'!$B$23:$C$23,MATCH('入力'!B$36,'決まりの表'!$B$22:$C$22,0)),0)+($A23&gt;=6)*($A23&lt;=11)*IFERROR(INDEX('決まりの表'!$B$24:$C$24,MATCH('入力'!B$37,'決まりの表'!$B$22:$C$22,0)),0)+($A23&gt;=12)*($A23&lt;=14)*IFERROR(INDEX('決まりの表'!$B$25:$C$25,MATCH('入力'!B$38,'決まりの表'!$B$22:$C$22,0)),0)+($A23&gt;=15)*($A23&lt;=17)*IFERROR(INDEX('決まりの表'!$B$26:$C$26,MATCH('入力'!B$39,'決まりの表'!$B$22:$C$22,0)),0)+($A23&gt;=18)*($A23&lt;=17+'入力'!B$41)*('入力'!B$40&lt;&gt;"進学しない")*(IFERROR(INDEX('決まりの表'!$B$32:$B$37,MATCH('入力'!B$40,'決まりの表'!$A$32:$A$37,0)),0)+'入力'!B$42*12)+('入力'!B$43&lt;&gt;"")*('入力'!B$44&lt;&gt;"")*('入力'!B$45&lt;&gt;"")*($A23&gt;='入力'!B$44)*($A23&lt;='入力'!B$45)*'入力'!B$43*12)</f>
        <v/>
      </c>
      <c r="D23" s="27">
        <f>IF('入力'!C$32="",0,($A23&gt;=0)*($A23&lt;=2)*($A23&gt;='入力'!C$47)*'入力'!C$35*12+($A23&gt;=3)*($A23&lt;=5)*IFERROR(INDEX('決まりの表'!$B$23:$C$23,MATCH('入力'!C$36,'決まりの表'!$B$22:$C$22,0)),0)+($A23&gt;=6)*($A23&lt;=11)*IFERROR(INDEX('決まりの表'!$B$24:$C$24,MATCH('入力'!C$37,'決まりの表'!$B$22:$C$22,0)),0)+($A23&gt;=12)*($A23&lt;=14)*IFERROR(INDEX('決まりの表'!$B$25:$C$25,MATCH('入力'!C$38,'決まりの表'!$B$22:$C$22,0)),0)+($A23&gt;=15)*($A23&lt;=17)*IFERROR(INDEX('決まりの表'!$B$26:$C$26,MATCH('入力'!C$39,'決まりの表'!$B$22:$C$22,0)),0)+($A23&gt;=18)*($A23&lt;=17+'入力'!C$41)*('入力'!C$40&lt;&gt;"進学しない")*(IFERROR(INDEX('決まりの表'!$B$32:$B$37,MATCH('入力'!C$40,'決まりの表'!$A$32:$A$37,0)),0)+'入力'!C$42*12)+('入力'!C$43&lt;&gt;"")*('入力'!C$44&lt;&gt;"")*('入力'!C$45&lt;&gt;"")*($A23&gt;='入力'!C$44)*($A23&lt;='入力'!C$45)*'入力'!C$43*12)</f>
        <v/>
      </c>
      <c r="E23" s="27">
        <f>IF('入力'!D$32="",0,($A23&gt;=0)*($A23&lt;=2)*($A23&gt;='入力'!D$47)*'入力'!D$35*12+($A23&gt;=3)*($A23&lt;=5)*IFERROR(INDEX('決まりの表'!$B$23:$C$23,MATCH('入力'!D$36,'決まりの表'!$B$22:$C$22,0)),0)+($A23&gt;=6)*($A23&lt;=11)*IFERROR(INDEX('決まりの表'!$B$24:$C$24,MATCH('入力'!D$37,'決まりの表'!$B$22:$C$22,0)),0)+($A23&gt;=12)*($A23&lt;=14)*IFERROR(INDEX('決まりの表'!$B$25:$C$25,MATCH('入力'!D$38,'決まりの表'!$B$22:$C$22,0)),0)+($A23&gt;=15)*($A23&lt;=17)*IFERROR(INDEX('決まりの表'!$B$26:$C$26,MATCH('入力'!D$39,'決まりの表'!$B$22:$C$22,0)),0)+($A23&gt;=18)*($A23&lt;=17+'入力'!D$41)*('入力'!D$40&lt;&gt;"進学しない")*(IFERROR(INDEX('決まりの表'!$B$32:$B$37,MATCH('入力'!D$40,'決まりの表'!$A$32:$A$37,0)),0)+'入力'!D$42*12)+('入力'!D$43&lt;&gt;"")*('入力'!D$44&lt;&gt;"")*('入力'!D$45&lt;&gt;"")*($A23&gt;='入力'!D$44)*($A23&lt;='入力'!D$45)*'入力'!D$43*12)</f>
        <v/>
      </c>
      <c r="F23" s="27">
        <f>IF('入力'!E$32="",0,($A23&gt;=0)*($A23&lt;=2)*($A23&gt;='入力'!E$47)*'入力'!E$35*12+($A23&gt;=3)*($A23&lt;=5)*IFERROR(INDEX('決まりの表'!$B$23:$C$23,MATCH('入力'!E$36,'決まりの表'!$B$22:$C$22,0)),0)+($A23&gt;=6)*($A23&lt;=11)*IFERROR(INDEX('決まりの表'!$B$24:$C$24,MATCH('入力'!E$37,'決まりの表'!$B$22:$C$22,0)),0)+($A23&gt;=12)*($A23&lt;=14)*IFERROR(INDEX('決まりの表'!$B$25:$C$25,MATCH('入力'!E$38,'決まりの表'!$B$22:$C$22,0)),0)+($A23&gt;=15)*($A23&lt;=17)*IFERROR(INDEX('決まりの表'!$B$26:$C$26,MATCH('入力'!E$39,'決まりの表'!$B$22:$C$22,0)),0)+($A23&gt;=18)*($A23&lt;=17+'入力'!E$41)*('入力'!E$40&lt;&gt;"進学しない")*(IFERROR(INDEX('決まりの表'!$B$32:$B$37,MATCH('入力'!E$40,'決まりの表'!$A$32:$A$37,0)),0)+'入力'!E$42*12)+('入力'!E$43&lt;&gt;"")*('入力'!E$44&lt;&gt;"")*('入力'!E$45&lt;&gt;"")*($A23&gt;='入力'!E$44)*($A23&lt;='入力'!E$45)*'入力'!E$43*12)</f>
        <v/>
      </c>
    </row>
    <row r="24">
      <c r="A24" s="12">
        <f>A23+1</f>
        <v/>
      </c>
      <c r="B24" s="5">
        <f>IF(A24=-1,"誕生",IF(A24&lt;=5,A24&amp;"歳クラス",IF(A24&lt;=11,"小"&amp;(A24-5),IF(A24&lt;=14,"中"&amp;(A24-11),IF(A24&lt;=17,"高"&amp;(A24-14),"大学など"&amp;(A24-17)&amp;"年")))))</f>
        <v/>
      </c>
      <c r="C24" s="27">
        <f>IF('入力'!B$32="",0,($A24&gt;=0)*($A24&lt;=2)*($A24&gt;='入力'!B$47)*'入力'!B$35*12+($A24&gt;=3)*($A24&lt;=5)*IFERROR(INDEX('決まりの表'!$B$23:$C$23,MATCH('入力'!B$36,'決まりの表'!$B$22:$C$22,0)),0)+($A24&gt;=6)*($A24&lt;=11)*IFERROR(INDEX('決まりの表'!$B$24:$C$24,MATCH('入力'!B$37,'決まりの表'!$B$22:$C$22,0)),0)+($A24&gt;=12)*($A24&lt;=14)*IFERROR(INDEX('決まりの表'!$B$25:$C$25,MATCH('入力'!B$38,'決まりの表'!$B$22:$C$22,0)),0)+($A24&gt;=15)*($A24&lt;=17)*IFERROR(INDEX('決まりの表'!$B$26:$C$26,MATCH('入力'!B$39,'決まりの表'!$B$22:$C$22,0)),0)+($A24&gt;=18)*($A24&lt;=17+'入力'!B$41)*('入力'!B$40&lt;&gt;"進学しない")*(IFERROR(INDEX('決まりの表'!$B$32:$B$37,MATCH('入力'!B$40,'決まりの表'!$A$32:$A$37,0)),0)+'入力'!B$42*12)+('入力'!B$43&lt;&gt;"")*('入力'!B$44&lt;&gt;"")*('入力'!B$45&lt;&gt;"")*($A24&gt;='入力'!B$44)*($A24&lt;='入力'!B$45)*'入力'!B$43*12)</f>
        <v/>
      </c>
      <c r="D24" s="27">
        <f>IF('入力'!C$32="",0,($A24&gt;=0)*($A24&lt;=2)*($A24&gt;='入力'!C$47)*'入力'!C$35*12+($A24&gt;=3)*($A24&lt;=5)*IFERROR(INDEX('決まりの表'!$B$23:$C$23,MATCH('入力'!C$36,'決まりの表'!$B$22:$C$22,0)),0)+($A24&gt;=6)*($A24&lt;=11)*IFERROR(INDEX('決まりの表'!$B$24:$C$24,MATCH('入力'!C$37,'決まりの表'!$B$22:$C$22,0)),0)+($A24&gt;=12)*($A24&lt;=14)*IFERROR(INDEX('決まりの表'!$B$25:$C$25,MATCH('入力'!C$38,'決まりの表'!$B$22:$C$22,0)),0)+($A24&gt;=15)*($A24&lt;=17)*IFERROR(INDEX('決まりの表'!$B$26:$C$26,MATCH('入力'!C$39,'決まりの表'!$B$22:$C$22,0)),0)+($A24&gt;=18)*($A24&lt;=17+'入力'!C$41)*('入力'!C$40&lt;&gt;"進学しない")*(IFERROR(INDEX('決まりの表'!$B$32:$B$37,MATCH('入力'!C$40,'決まりの表'!$A$32:$A$37,0)),0)+'入力'!C$42*12)+('入力'!C$43&lt;&gt;"")*('入力'!C$44&lt;&gt;"")*('入力'!C$45&lt;&gt;"")*($A24&gt;='入力'!C$44)*($A24&lt;='入力'!C$45)*'入力'!C$43*12)</f>
        <v/>
      </c>
      <c r="E24" s="27">
        <f>IF('入力'!D$32="",0,($A24&gt;=0)*($A24&lt;=2)*($A24&gt;='入力'!D$47)*'入力'!D$35*12+($A24&gt;=3)*($A24&lt;=5)*IFERROR(INDEX('決まりの表'!$B$23:$C$23,MATCH('入力'!D$36,'決まりの表'!$B$22:$C$22,0)),0)+($A24&gt;=6)*($A24&lt;=11)*IFERROR(INDEX('決まりの表'!$B$24:$C$24,MATCH('入力'!D$37,'決まりの表'!$B$22:$C$22,0)),0)+($A24&gt;=12)*($A24&lt;=14)*IFERROR(INDEX('決まりの表'!$B$25:$C$25,MATCH('入力'!D$38,'決まりの表'!$B$22:$C$22,0)),0)+($A24&gt;=15)*($A24&lt;=17)*IFERROR(INDEX('決まりの表'!$B$26:$C$26,MATCH('入力'!D$39,'決まりの表'!$B$22:$C$22,0)),0)+($A24&gt;=18)*($A24&lt;=17+'入力'!D$41)*('入力'!D$40&lt;&gt;"進学しない")*(IFERROR(INDEX('決まりの表'!$B$32:$B$37,MATCH('入力'!D$40,'決まりの表'!$A$32:$A$37,0)),0)+'入力'!D$42*12)+('入力'!D$43&lt;&gt;"")*('入力'!D$44&lt;&gt;"")*('入力'!D$45&lt;&gt;"")*($A24&gt;='入力'!D$44)*($A24&lt;='入力'!D$45)*'入力'!D$43*12)</f>
        <v/>
      </c>
      <c r="F24" s="27">
        <f>IF('入力'!E$32="",0,($A24&gt;=0)*($A24&lt;=2)*($A24&gt;='入力'!E$47)*'入力'!E$35*12+($A24&gt;=3)*($A24&lt;=5)*IFERROR(INDEX('決まりの表'!$B$23:$C$23,MATCH('入力'!E$36,'決まりの表'!$B$22:$C$22,0)),0)+($A24&gt;=6)*($A24&lt;=11)*IFERROR(INDEX('決まりの表'!$B$24:$C$24,MATCH('入力'!E$37,'決まりの表'!$B$22:$C$22,0)),0)+($A24&gt;=12)*($A24&lt;=14)*IFERROR(INDEX('決まりの表'!$B$25:$C$25,MATCH('入力'!E$38,'決まりの表'!$B$22:$C$22,0)),0)+($A24&gt;=15)*($A24&lt;=17)*IFERROR(INDEX('決まりの表'!$B$26:$C$26,MATCH('入力'!E$39,'決まりの表'!$B$22:$C$22,0)),0)+($A24&gt;=18)*($A24&lt;=17+'入力'!E$41)*('入力'!E$40&lt;&gt;"進学しない")*(IFERROR(INDEX('決まりの表'!$B$32:$B$37,MATCH('入力'!E$40,'決まりの表'!$A$32:$A$37,0)),0)+'入力'!E$42*12)+('入力'!E$43&lt;&gt;"")*('入力'!E$44&lt;&gt;"")*('入力'!E$45&lt;&gt;"")*($A24&gt;='入力'!E$44)*($A24&lt;='入力'!E$45)*'入力'!E$43*12)</f>
        <v/>
      </c>
    </row>
    <row r="25">
      <c r="A25" s="12">
        <f>A24+1</f>
        <v/>
      </c>
      <c r="B25" s="5">
        <f>IF(A25=-1,"誕生",IF(A25&lt;=5,A25&amp;"歳クラス",IF(A25&lt;=11,"小"&amp;(A25-5),IF(A25&lt;=14,"中"&amp;(A25-11),IF(A25&lt;=17,"高"&amp;(A25-14),"大学など"&amp;(A25-17)&amp;"年")))))</f>
        <v/>
      </c>
      <c r="C25" s="27">
        <f>IF('入力'!B$32="",0,($A25&gt;=0)*($A25&lt;=2)*($A25&gt;='入力'!B$47)*'入力'!B$35*12+($A25&gt;=3)*($A25&lt;=5)*IFERROR(INDEX('決まりの表'!$B$23:$C$23,MATCH('入力'!B$36,'決まりの表'!$B$22:$C$22,0)),0)+($A25&gt;=6)*($A25&lt;=11)*IFERROR(INDEX('決まりの表'!$B$24:$C$24,MATCH('入力'!B$37,'決まりの表'!$B$22:$C$22,0)),0)+($A25&gt;=12)*($A25&lt;=14)*IFERROR(INDEX('決まりの表'!$B$25:$C$25,MATCH('入力'!B$38,'決まりの表'!$B$22:$C$22,0)),0)+($A25&gt;=15)*($A25&lt;=17)*IFERROR(INDEX('決まりの表'!$B$26:$C$26,MATCH('入力'!B$39,'決まりの表'!$B$22:$C$22,0)),0)+($A25&gt;=18)*($A25&lt;=17+'入力'!B$41)*('入力'!B$40&lt;&gt;"進学しない")*(IFERROR(INDEX('決まりの表'!$B$32:$B$37,MATCH('入力'!B$40,'決まりの表'!$A$32:$A$37,0)),0)+'入力'!B$42*12)+('入力'!B$43&lt;&gt;"")*('入力'!B$44&lt;&gt;"")*('入力'!B$45&lt;&gt;"")*($A25&gt;='入力'!B$44)*($A25&lt;='入力'!B$45)*'入力'!B$43*12)</f>
        <v/>
      </c>
      <c r="D25" s="27">
        <f>IF('入力'!C$32="",0,($A25&gt;=0)*($A25&lt;=2)*($A25&gt;='入力'!C$47)*'入力'!C$35*12+($A25&gt;=3)*($A25&lt;=5)*IFERROR(INDEX('決まりの表'!$B$23:$C$23,MATCH('入力'!C$36,'決まりの表'!$B$22:$C$22,0)),0)+($A25&gt;=6)*($A25&lt;=11)*IFERROR(INDEX('決まりの表'!$B$24:$C$24,MATCH('入力'!C$37,'決まりの表'!$B$22:$C$22,0)),0)+($A25&gt;=12)*($A25&lt;=14)*IFERROR(INDEX('決まりの表'!$B$25:$C$25,MATCH('入力'!C$38,'決まりの表'!$B$22:$C$22,0)),0)+($A25&gt;=15)*($A25&lt;=17)*IFERROR(INDEX('決まりの表'!$B$26:$C$26,MATCH('入力'!C$39,'決まりの表'!$B$22:$C$22,0)),0)+($A25&gt;=18)*($A25&lt;=17+'入力'!C$41)*('入力'!C$40&lt;&gt;"進学しない")*(IFERROR(INDEX('決まりの表'!$B$32:$B$37,MATCH('入力'!C$40,'決まりの表'!$A$32:$A$37,0)),0)+'入力'!C$42*12)+('入力'!C$43&lt;&gt;"")*('入力'!C$44&lt;&gt;"")*('入力'!C$45&lt;&gt;"")*($A25&gt;='入力'!C$44)*($A25&lt;='入力'!C$45)*'入力'!C$43*12)</f>
        <v/>
      </c>
      <c r="E25" s="27">
        <f>IF('入力'!D$32="",0,($A25&gt;=0)*($A25&lt;=2)*($A25&gt;='入力'!D$47)*'入力'!D$35*12+($A25&gt;=3)*($A25&lt;=5)*IFERROR(INDEX('決まりの表'!$B$23:$C$23,MATCH('入力'!D$36,'決まりの表'!$B$22:$C$22,0)),0)+($A25&gt;=6)*($A25&lt;=11)*IFERROR(INDEX('決まりの表'!$B$24:$C$24,MATCH('入力'!D$37,'決まりの表'!$B$22:$C$22,0)),0)+($A25&gt;=12)*($A25&lt;=14)*IFERROR(INDEX('決まりの表'!$B$25:$C$25,MATCH('入力'!D$38,'決まりの表'!$B$22:$C$22,0)),0)+($A25&gt;=15)*($A25&lt;=17)*IFERROR(INDEX('決まりの表'!$B$26:$C$26,MATCH('入力'!D$39,'決まりの表'!$B$22:$C$22,0)),0)+($A25&gt;=18)*($A25&lt;=17+'入力'!D$41)*('入力'!D$40&lt;&gt;"進学しない")*(IFERROR(INDEX('決まりの表'!$B$32:$B$37,MATCH('入力'!D$40,'決まりの表'!$A$32:$A$37,0)),0)+'入力'!D$42*12)+('入力'!D$43&lt;&gt;"")*('入力'!D$44&lt;&gt;"")*('入力'!D$45&lt;&gt;"")*($A25&gt;='入力'!D$44)*($A25&lt;='入力'!D$45)*'入力'!D$43*12)</f>
        <v/>
      </c>
      <c r="F25" s="27">
        <f>IF('入力'!E$32="",0,($A25&gt;=0)*($A25&lt;=2)*($A25&gt;='入力'!E$47)*'入力'!E$35*12+($A25&gt;=3)*($A25&lt;=5)*IFERROR(INDEX('決まりの表'!$B$23:$C$23,MATCH('入力'!E$36,'決まりの表'!$B$22:$C$22,0)),0)+($A25&gt;=6)*($A25&lt;=11)*IFERROR(INDEX('決まりの表'!$B$24:$C$24,MATCH('入力'!E$37,'決まりの表'!$B$22:$C$22,0)),0)+($A25&gt;=12)*($A25&lt;=14)*IFERROR(INDEX('決まりの表'!$B$25:$C$25,MATCH('入力'!E$38,'決まりの表'!$B$22:$C$22,0)),0)+($A25&gt;=15)*($A25&lt;=17)*IFERROR(INDEX('決まりの表'!$B$26:$C$26,MATCH('入力'!E$39,'決まりの表'!$B$22:$C$22,0)),0)+($A25&gt;=18)*($A25&lt;=17+'入力'!E$41)*('入力'!E$40&lt;&gt;"進学しない")*(IFERROR(INDEX('決まりの表'!$B$32:$B$37,MATCH('入力'!E$40,'決まりの表'!$A$32:$A$37,0)),0)+'入力'!E$42*12)+('入力'!E$43&lt;&gt;"")*('入力'!E$44&lt;&gt;"")*('入力'!E$45&lt;&gt;"")*($A25&gt;='入力'!E$44)*($A25&lt;='入力'!E$45)*'入力'!E$43*12)</f>
        <v/>
      </c>
    </row>
    <row r="26">
      <c r="A26" s="12">
        <f>A25+1</f>
        <v/>
      </c>
      <c r="B26" s="5">
        <f>IF(A26=-1,"誕生",IF(A26&lt;=5,A26&amp;"歳クラス",IF(A26&lt;=11,"小"&amp;(A26-5),IF(A26&lt;=14,"中"&amp;(A26-11),IF(A26&lt;=17,"高"&amp;(A26-14),"大学など"&amp;(A26-17)&amp;"年")))))</f>
        <v/>
      </c>
      <c r="C26" s="27">
        <f>IF('入力'!B$32="",0,($A26&gt;=0)*($A26&lt;=2)*($A26&gt;='入力'!B$47)*'入力'!B$35*12+($A26&gt;=3)*($A26&lt;=5)*IFERROR(INDEX('決まりの表'!$B$23:$C$23,MATCH('入力'!B$36,'決まりの表'!$B$22:$C$22,0)),0)+($A26&gt;=6)*($A26&lt;=11)*IFERROR(INDEX('決まりの表'!$B$24:$C$24,MATCH('入力'!B$37,'決まりの表'!$B$22:$C$22,0)),0)+($A26&gt;=12)*($A26&lt;=14)*IFERROR(INDEX('決まりの表'!$B$25:$C$25,MATCH('入力'!B$38,'決まりの表'!$B$22:$C$22,0)),0)+($A26&gt;=15)*($A26&lt;=17)*IFERROR(INDEX('決まりの表'!$B$26:$C$26,MATCH('入力'!B$39,'決まりの表'!$B$22:$C$22,0)),0)+($A26&gt;=18)*($A26&lt;=17+'入力'!B$41)*('入力'!B$40&lt;&gt;"進学しない")*(IFERROR(INDEX('決まりの表'!$B$32:$B$37,MATCH('入力'!B$40,'決まりの表'!$A$32:$A$37,0)),0)+'入力'!B$42*12)+('入力'!B$43&lt;&gt;"")*('入力'!B$44&lt;&gt;"")*('入力'!B$45&lt;&gt;"")*($A26&gt;='入力'!B$44)*($A26&lt;='入力'!B$45)*'入力'!B$43*12)</f>
        <v/>
      </c>
      <c r="D26" s="27">
        <f>IF('入力'!C$32="",0,($A26&gt;=0)*($A26&lt;=2)*($A26&gt;='入力'!C$47)*'入力'!C$35*12+($A26&gt;=3)*($A26&lt;=5)*IFERROR(INDEX('決まりの表'!$B$23:$C$23,MATCH('入力'!C$36,'決まりの表'!$B$22:$C$22,0)),0)+($A26&gt;=6)*($A26&lt;=11)*IFERROR(INDEX('決まりの表'!$B$24:$C$24,MATCH('入力'!C$37,'決まりの表'!$B$22:$C$22,0)),0)+($A26&gt;=12)*($A26&lt;=14)*IFERROR(INDEX('決まりの表'!$B$25:$C$25,MATCH('入力'!C$38,'決まりの表'!$B$22:$C$22,0)),0)+($A26&gt;=15)*($A26&lt;=17)*IFERROR(INDEX('決まりの表'!$B$26:$C$26,MATCH('入力'!C$39,'決まりの表'!$B$22:$C$22,0)),0)+($A26&gt;=18)*($A26&lt;=17+'入力'!C$41)*('入力'!C$40&lt;&gt;"進学しない")*(IFERROR(INDEX('決まりの表'!$B$32:$B$37,MATCH('入力'!C$40,'決まりの表'!$A$32:$A$37,0)),0)+'入力'!C$42*12)+('入力'!C$43&lt;&gt;"")*('入力'!C$44&lt;&gt;"")*('入力'!C$45&lt;&gt;"")*($A26&gt;='入力'!C$44)*($A26&lt;='入力'!C$45)*'入力'!C$43*12)</f>
        <v/>
      </c>
      <c r="E26" s="27">
        <f>IF('入力'!D$32="",0,($A26&gt;=0)*($A26&lt;=2)*($A26&gt;='入力'!D$47)*'入力'!D$35*12+($A26&gt;=3)*($A26&lt;=5)*IFERROR(INDEX('決まりの表'!$B$23:$C$23,MATCH('入力'!D$36,'決まりの表'!$B$22:$C$22,0)),0)+($A26&gt;=6)*($A26&lt;=11)*IFERROR(INDEX('決まりの表'!$B$24:$C$24,MATCH('入力'!D$37,'決まりの表'!$B$22:$C$22,0)),0)+($A26&gt;=12)*($A26&lt;=14)*IFERROR(INDEX('決まりの表'!$B$25:$C$25,MATCH('入力'!D$38,'決まりの表'!$B$22:$C$22,0)),0)+($A26&gt;=15)*($A26&lt;=17)*IFERROR(INDEX('決まりの表'!$B$26:$C$26,MATCH('入力'!D$39,'決まりの表'!$B$22:$C$22,0)),0)+($A26&gt;=18)*($A26&lt;=17+'入力'!D$41)*('入力'!D$40&lt;&gt;"進学しない")*(IFERROR(INDEX('決まりの表'!$B$32:$B$37,MATCH('入力'!D$40,'決まりの表'!$A$32:$A$37,0)),0)+'入力'!D$42*12)+('入力'!D$43&lt;&gt;"")*('入力'!D$44&lt;&gt;"")*('入力'!D$45&lt;&gt;"")*($A26&gt;='入力'!D$44)*($A26&lt;='入力'!D$45)*'入力'!D$43*12)</f>
        <v/>
      </c>
      <c r="F26" s="27">
        <f>IF('入力'!E$32="",0,($A26&gt;=0)*($A26&lt;=2)*($A26&gt;='入力'!E$47)*'入力'!E$35*12+($A26&gt;=3)*($A26&lt;=5)*IFERROR(INDEX('決まりの表'!$B$23:$C$23,MATCH('入力'!E$36,'決まりの表'!$B$22:$C$22,0)),0)+($A26&gt;=6)*($A26&lt;=11)*IFERROR(INDEX('決まりの表'!$B$24:$C$24,MATCH('入力'!E$37,'決まりの表'!$B$22:$C$22,0)),0)+($A26&gt;=12)*($A26&lt;=14)*IFERROR(INDEX('決まりの表'!$B$25:$C$25,MATCH('入力'!E$38,'決まりの表'!$B$22:$C$22,0)),0)+($A26&gt;=15)*($A26&lt;=17)*IFERROR(INDEX('決まりの表'!$B$26:$C$26,MATCH('入力'!E$39,'決まりの表'!$B$22:$C$22,0)),0)+($A26&gt;=18)*($A26&lt;=17+'入力'!E$41)*('入力'!E$40&lt;&gt;"進学しない")*(IFERROR(INDEX('決まりの表'!$B$32:$B$37,MATCH('入力'!E$40,'決まりの表'!$A$32:$A$37,0)),0)+'入力'!E$42*12)+('入力'!E$43&lt;&gt;"")*('入力'!E$44&lt;&gt;"")*('入力'!E$45&lt;&gt;"")*($A26&gt;='入力'!E$44)*($A26&lt;='入力'!E$45)*'入力'!E$43*12)</f>
        <v/>
      </c>
    </row>
    <row r="27">
      <c r="A27" s="12">
        <f>A26+1</f>
        <v/>
      </c>
      <c r="B27" s="5">
        <f>IF(A27=-1,"誕生",IF(A27&lt;=5,A27&amp;"歳クラス",IF(A27&lt;=11,"小"&amp;(A27-5),IF(A27&lt;=14,"中"&amp;(A27-11),IF(A27&lt;=17,"高"&amp;(A27-14),"大学など"&amp;(A27-17)&amp;"年")))))</f>
        <v/>
      </c>
      <c r="C27" s="27">
        <f>IF('入力'!B$32="",0,($A27&gt;=0)*($A27&lt;=2)*($A27&gt;='入力'!B$47)*'入力'!B$35*12+($A27&gt;=3)*($A27&lt;=5)*IFERROR(INDEX('決まりの表'!$B$23:$C$23,MATCH('入力'!B$36,'決まりの表'!$B$22:$C$22,0)),0)+($A27&gt;=6)*($A27&lt;=11)*IFERROR(INDEX('決まりの表'!$B$24:$C$24,MATCH('入力'!B$37,'決まりの表'!$B$22:$C$22,0)),0)+($A27&gt;=12)*($A27&lt;=14)*IFERROR(INDEX('決まりの表'!$B$25:$C$25,MATCH('入力'!B$38,'決まりの表'!$B$22:$C$22,0)),0)+($A27&gt;=15)*($A27&lt;=17)*IFERROR(INDEX('決まりの表'!$B$26:$C$26,MATCH('入力'!B$39,'決まりの表'!$B$22:$C$22,0)),0)+($A27&gt;=18)*($A27&lt;=17+'入力'!B$41)*('入力'!B$40&lt;&gt;"進学しない")*(IFERROR(INDEX('決まりの表'!$B$32:$B$37,MATCH('入力'!B$40,'決まりの表'!$A$32:$A$37,0)),0)+'入力'!B$42*12)+('入力'!B$43&lt;&gt;"")*('入力'!B$44&lt;&gt;"")*('入力'!B$45&lt;&gt;"")*($A27&gt;='入力'!B$44)*($A27&lt;='入力'!B$45)*'入力'!B$43*12)</f>
        <v/>
      </c>
      <c r="D27" s="27">
        <f>IF('入力'!C$32="",0,($A27&gt;=0)*($A27&lt;=2)*($A27&gt;='入力'!C$47)*'入力'!C$35*12+($A27&gt;=3)*($A27&lt;=5)*IFERROR(INDEX('決まりの表'!$B$23:$C$23,MATCH('入力'!C$36,'決まりの表'!$B$22:$C$22,0)),0)+($A27&gt;=6)*($A27&lt;=11)*IFERROR(INDEX('決まりの表'!$B$24:$C$24,MATCH('入力'!C$37,'決まりの表'!$B$22:$C$22,0)),0)+($A27&gt;=12)*($A27&lt;=14)*IFERROR(INDEX('決まりの表'!$B$25:$C$25,MATCH('入力'!C$38,'決まりの表'!$B$22:$C$22,0)),0)+($A27&gt;=15)*($A27&lt;=17)*IFERROR(INDEX('決まりの表'!$B$26:$C$26,MATCH('入力'!C$39,'決まりの表'!$B$22:$C$22,0)),0)+($A27&gt;=18)*($A27&lt;=17+'入力'!C$41)*('入力'!C$40&lt;&gt;"進学しない")*(IFERROR(INDEX('決まりの表'!$B$32:$B$37,MATCH('入力'!C$40,'決まりの表'!$A$32:$A$37,0)),0)+'入力'!C$42*12)+('入力'!C$43&lt;&gt;"")*('入力'!C$44&lt;&gt;"")*('入力'!C$45&lt;&gt;"")*($A27&gt;='入力'!C$44)*($A27&lt;='入力'!C$45)*'入力'!C$43*12)</f>
        <v/>
      </c>
      <c r="E27" s="27">
        <f>IF('入力'!D$32="",0,($A27&gt;=0)*($A27&lt;=2)*($A27&gt;='入力'!D$47)*'入力'!D$35*12+($A27&gt;=3)*($A27&lt;=5)*IFERROR(INDEX('決まりの表'!$B$23:$C$23,MATCH('入力'!D$36,'決まりの表'!$B$22:$C$22,0)),0)+($A27&gt;=6)*($A27&lt;=11)*IFERROR(INDEX('決まりの表'!$B$24:$C$24,MATCH('入力'!D$37,'決まりの表'!$B$22:$C$22,0)),0)+($A27&gt;=12)*($A27&lt;=14)*IFERROR(INDEX('決まりの表'!$B$25:$C$25,MATCH('入力'!D$38,'決まりの表'!$B$22:$C$22,0)),0)+($A27&gt;=15)*($A27&lt;=17)*IFERROR(INDEX('決まりの表'!$B$26:$C$26,MATCH('入力'!D$39,'決まりの表'!$B$22:$C$22,0)),0)+($A27&gt;=18)*($A27&lt;=17+'入力'!D$41)*('入力'!D$40&lt;&gt;"進学しない")*(IFERROR(INDEX('決まりの表'!$B$32:$B$37,MATCH('入力'!D$40,'決まりの表'!$A$32:$A$37,0)),0)+'入力'!D$42*12)+('入力'!D$43&lt;&gt;"")*('入力'!D$44&lt;&gt;"")*('入力'!D$45&lt;&gt;"")*($A27&gt;='入力'!D$44)*($A27&lt;='入力'!D$45)*'入力'!D$43*12)</f>
        <v/>
      </c>
      <c r="F27" s="27">
        <f>IF('入力'!E$32="",0,($A27&gt;=0)*($A27&lt;=2)*($A27&gt;='入力'!E$47)*'入力'!E$35*12+($A27&gt;=3)*($A27&lt;=5)*IFERROR(INDEX('決まりの表'!$B$23:$C$23,MATCH('入力'!E$36,'決まりの表'!$B$22:$C$22,0)),0)+($A27&gt;=6)*($A27&lt;=11)*IFERROR(INDEX('決まりの表'!$B$24:$C$24,MATCH('入力'!E$37,'決まりの表'!$B$22:$C$22,0)),0)+($A27&gt;=12)*($A27&lt;=14)*IFERROR(INDEX('決まりの表'!$B$25:$C$25,MATCH('入力'!E$38,'決まりの表'!$B$22:$C$22,0)),0)+($A27&gt;=15)*($A27&lt;=17)*IFERROR(INDEX('決まりの表'!$B$26:$C$26,MATCH('入力'!E$39,'決まりの表'!$B$22:$C$22,0)),0)+($A27&gt;=18)*($A27&lt;=17+'入力'!E$41)*('入力'!E$40&lt;&gt;"進学しない")*(IFERROR(INDEX('決まりの表'!$B$32:$B$37,MATCH('入力'!E$40,'決まりの表'!$A$32:$A$37,0)),0)+'入力'!E$42*12)+('入力'!E$43&lt;&gt;"")*('入力'!E$44&lt;&gt;"")*('入力'!E$45&lt;&gt;"")*($A27&gt;='入力'!E$44)*($A27&lt;='入力'!E$45)*'入力'!E$43*12)</f>
        <v/>
      </c>
    </row>
    <row r="28">
      <c r="A28" s="12">
        <f>A27+1</f>
        <v/>
      </c>
      <c r="B28" s="5">
        <f>IF(A28=-1,"誕生",IF(A28&lt;=5,A28&amp;"歳クラス",IF(A28&lt;=11,"小"&amp;(A28-5),IF(A28&lt;=14,"中"&amp;(A28-11),IF(A28&lt;=17,"高"&amp;(A28-14),"大学など"&amp;(A28-17)&amp;"年")))))</f>
        <v/>
      </c>
      <c r="C28" s="27">
        <f>IF('入力'!B$32="",0,($A28&gt;=0)*($A28&lt;=2)*($A28&gt;='入力'!B$47)*'入力'!B$35*12+($A28&gt;=3)*($A28&lt;=5)*IFERROR(INDEX('決まりの表'!$B$23:$C$23,MATCH('入力'!B$36,'決まりの表'!$B$22:$C$22,0)),0)+($A28&gt;=6)*($A28&lt;=11)*IFERROR(INDEX('決まりの表'!$B$24:$C$24,MATCH('入力'!B$37,'決まりの表'!$B$22:$C$22,0)),0)+($A28&gt;=12)*($A28&lt;=14)*IFERROR(INDEX('決まりの表'!$B$25:$C$25,MATCH('入力'!B$38,'決まりの表'!$B$22:$C$22,0)),0)+($A28&gt;=15)*($A28&lt;=17)*IFERROR(INDEX('決まりの表'!$B$26:$C$26,MATCH('入力'!B$39,'決まりの表'!$B$22:$C$22,0)),0)+($A28&gt;=18)*($A28&lt;=17+'入力'!B$41)*('入力'!B$40&lt;&gt;"進学しない")*(IFERROR(INDEX('決まりの表'!$B$32:$B$37,MATCH('入力'!B$40,'決まりの表'!$A$32:$A$37,0)),0)+'入力'!B$42*12)+('入力'!B$43&lt;&gt;"")*('入力'!B$44&lt;&gt;"")*('入力'!B$45&lt;&gt;"")*($A28&gt;='入力'!B$44)*($A28&lt;='入力'!B$45)*'入力'!B$43*12)</f>
        <v/>
      </c>
      <c r="D28" s="27">
        <f>IF('入力'!C$32="",0,($A28&gt;=0)*($A28&lt;=2)*($A28&gt;='入力'!C$47)*'入力'!C$35*12+($A28&gt;=3)*($A28&lt;=5)*IFERROR(INDEX('決まりの表'!$B$23:$C$23,MATCH('入力'!C$36,'決まりの表'!$B$22:$C$22,0)),0)+($A28&gt;=6)*($A28&lt;=11)*IFERROR(INDEX('決まりの表'!$B$24:$C$24,MATCH('入力'!C$37,'決まりの表'!$B$22:$C$22,0)),0)+($A28&gt;=12)*($A28&lt;=14)*IFERROR(INDEX('決まりの表'!$B$25:$C$25,MATCH('入力'!C$38,'決まりの表'!$B$22:$C$22,0)),0)+($A28&gt;=15)*($A28&lt;=17)*IFERROR(INDEX('決まりの表'!$B$26:$C$26,MATCH('入力'!C$39,'決まりの表'!$B$22:$C$22,0)),0)+($A28&gt;=18)*($A28&lt;=17+'入力'!C$41)*('入力'!C$40&lt;&gt;"進学しない")*(IFERROR(INDEX('決まりの表'!$B$32:$B$37,MATCH('入力'!C$40,'決まりの表'!$A$32:$A$37,0)),0)+'入力'!C$42*12)+('入力'!C$43&lt;&gt;"")*('入力'!C$44&lt;&gt;"")*('入力'!C$45&lt;&gt;"")*($A28&gt;='入力'!C$44)*($A28&lt;='入力'!C$45)*'入力'!C$43*12)</f>
        <v/>
      </c>
      <c r="E28" s="27">
        <f>IF('入力'!D$32="",0,($A28&gt;=0)*($A28&lt;=2)*($A28&gt;='入力'!D$47)*'入力'!D$35*12+($A28&gt;=3)*($A28&lt;=5)*IFERROR(INDEX('決まりの表'!$B$23:$C$23,MATCH('入力'!D$36,'決まりの表'!$B$22:$C$22,0)),0)+($A28&gt;=6)*($A28&lt;=11)*IFERROR(INDEX('決まりの表'!$B$24:$C$24,MATCH('入力'!D$37,'決まりの表'!$B$22:$C$22,0)),0)+($A28&gt;=12)*($A28&lt;=14)*IFERROR(INDEX('決まりの表'!$B$25:$C$25,MATCH('入力'!D$38,'決まりの表'!$B$22:$C$22,0)),0)+($A28&gt;=15)*($A28&lt;=17)*IFERROR(INDEX('決まりの表'!$B$26:$C$26,MATCH('入力'!D$39,'決まりの表'!$B$22:$C$22,0)),0)+($A28&gt;=18)*($A28&lt;=17+'入力'!D$41)*('入力'!D$40&lt;&gt;"進学しない")*(IFERROR(INDEX('決まりの表'!$B$32:$B$37,MATCH('入力'!D$40,'決まりの表'!$A$32:$A$37,0)),0)+'入力'!D$42*12)+('入力'!D$43&lt;&gt;"")*('入力'!D$44&lt;&gt;"")*('入力'!D$45&lt;&gt;"")*($A28&gt;='入力'!D$44)*($A28&lt;='入力'!D$45)*'入力'!D$43*12)</f>
        <v/>
      </c>
      <c r="F28" s="27">
        <f>IF('入力'!E$32="",0,($A28&gt;=0)*($A28&lt;=2)*($A28&gt;='入力'!E$47)*'入力'!E$35*12+($A28&gt;=3)*($A28&lt;=5)*IFERROR(INDEX('決まりの表'!$B$23:$C$23,MATCH('入力'!E$36,'決まりの表'!$B$22:$C$22,0)),0)+($A28&gt;=6)*($A28&lt;=11)*IFERROR(INDEX('決まりの表'!$B$24:$C$24,MATCH('入力'!E$37,'決まりの表'!$B$22:$C$22,0)),0)+($A28&gt;=12)*($A28&lt;=14)*IFERROR(INDEX('決まりの表'!$B$25:$C$25,MATCH('入力'!E$38,'決まりの表'!$B$22:$C$22,0)),0)+($A28&gt;=15)*($A28&lt;=17)*IFERROR(INDEX('決まりの表'!$B$26:$C$26,MATCH('入力'!E$39,'決まりの表'!$B$22:$C$22,0)),0)+($A28&gt;=18)*($A28&lt;=17+'入力'!E$41)*('入力'!E$40&lt;&gt;"進学しない")*(IFERROR(INDEX('決まりの表'!$B$32:$B$37,MATCH('入力'!E$40,'決まりの表'!$A$32:$A$37,0)),0)+'入力'!E$42*12)+('入力'!E$43&lt;&gt;"")*('入力'!E$44&lt;&gt;"")*('入力'!E$45&lt;&gt;"")*($A28&gt;='入力'!E$44)*($A28&lt;='入力'!E$45)*'入力'!E$43*12)</f>
        <v/>
      </c>
    </row>
    <row r="29">
      <c r="A29" s="12">
        <f>A28+1</f>
        <v/>
      </c>
      <c r="B29" s="5">
        <f>IF(A29=-1,"誕生",IF(A29&lt;=5,A29&amp;"歳クラス",IF(A29&lt;=11,"小"&amp;(A29-5),IF(A29&lt;=14,"中"&amp;(A29-11),IF(A29&lt;=17,"高"&amp;(A29-14),"大学など"&amp;(A29-17)&amp;"年")))))</f>
        <v/>
      </c>
      <c r="C29" s="27">
        <f>IF('入力'!B$32="",0,($A29&gt;=0)*($A29&lt;=2)*($A29&gt;='入力'!B$47)*'入力'!B$35*12+($A29&gt;=3)*($A29&lt;=5)*IFERROR(INDEX('決まりの表'!$B$23:$C$23,MATCH('入力'!B$36,'決まりの表'!$B$22:$C$22,0)),0)+($A29&gt;=6)*($A29&lt;=11)*IFERROR(INDEX('決まりの表'!$B$24:$C$24,MATCH('入力'!B$37,'決まりの表'!$B$22:$C$22,0)),0)+($A29&gt;=12)*($A29&lt;=14)*IFERROR(INDEX('決まりの表'!$B$25:$C$25,MATCH('入力'!B$38,'決まりの表'!$B$22:$C$22,0)),0)+($A29&gt;=15)*($A29&lt;=17)*IFERROR(INDEX('決まりの表'!$B$26:$C$26,MATCH('入力'!B$39,'決まりの表'!$B$22:$C$22,0)),0)+($A29&gt;=18)*($A29&lt;=17+'入力'!B$41)*('入力'!B$40&lt;&gt;"進学しない")*(IFERROR(INDEX('決まりの表'!$B$32:$B$37,MATCH('入力'!B$40,'決まりの表'!$A$32:$A$37,0)),0)+'入力'!B$42*12)+('入力'!B$43&lt;&gt;"")*('入力'!B$44&lt;&gt;"")*('入力'!B$45&lt;&gt;"")*($A29&gt;='入力'!B$44)*($A29&lt;='入力'!B$45)*'入力'!B$43*12)</f>
        <v/>
      </c>
      <c r="D29" s="27">
        <f>IF('入力'!C$32="",0,($A29&gt;=0)*($A29&lt;=2)*($A29&gt;='入力'!C$47)*'入力'!C$35*12+($A29&gt;=3)*($A29&lt;=5)*IFERROR(INDEX('決まりの表'!$B$23:$C$23,MATCH('入力'!C$36,'決まりの表'!$B$22:$C$22,0)),0)+($A29&gt;=6)*($A29&lt;=11)*IFERROR(INDEX('決まりの表'!$B$24:$C$24,MATCH('入力'!C$37,'決まりの表'!$B$22:$C$22,0)),0)+($A29&gt;=12)*($A29&lt;=14)*IFERROR(INDEX('決まりの表'!$B$25:$C$25,MATCH('入力'!C$38,'決まりの表'!$B$22:$C$22,0)),0)+($A29&gt;=15)*($A29&lt;=17)*IFERROR(INDEX('決まりの表'!$B$26:$C$26,MATCH('入力'!C$39,'決まりの表'!$B$22:$C$22,0)),0)+($A29&gt;=18)*($A29&lt;=17+'入力'!C$41)*('入力'!C$40&lt;&gt;"進学しない")*(IFERROR(INDEX('決まりの表'!$B$32:$B$37,MATCH('入力'!C$40,'決まりの表'!$A$32:$A$37,0)),0)+'入力'!C$42*12)+('入力'!C$43&lt;&gt;"")*('入力'!C$44&lt;&gt;"")*('入力'!C$45&lt;&gt;"")*($A29&gt;='入力'!C$44)*($A29&lt;='入力'!C$45)*'入力'!C$43*12)</f>
        <v/>
      </c>
      <c r="E29" s="27">
        <f>IF('入力'!D$32="",0,($A29&gt;=0)*($A29&lt;=2)*($A29&gt;='入力'!D$47)*'入力'!D$35*12+($A29&gt;=3)*($A29&lt;=5)*IFERROR(INDEX('決まりの表'!$B$23:$C$23,MATCH('入力'!D$36,'決まりの表'!$B$22:$C$22,0)),0)+($A29&gt;=6)*($A29&lt;=11)*IFERROR(INDEX('決まりの表'!$B$24:$C$24,MATCH('入力'!D$37,'決まりの表'!$B$22:$C$22,0)),0)+($A29&gt;=12)*($A29&lt;=14)*IFERROR(INDEX('決まりの表'!$B$25:$C$25,MATCH('入力'!D$38,'決まりの表'!$B$22:$C$22,0)),0)+($A29&gt;=15)*($A29&lt;=17)*IFERROR(INDEX('決まりの表'!$B$26:$C$26,MATCH('入力'!D$39,'決まりの表'!$B$22:$C$22,0)),0)+($A29&gt;=18)*($A29&lt;=17+'入力'!D$41)*('入力'!D$40&lt;&gt;"進学しない")*(IFERROR(INDEX('決まりの表'!$B$32:$B$37,MATCH('入力'!D$40,'決まりの表'!$A$32:$A$37,0)),0)+'入力'!D$42*12)+('入力'!D$43&lt;&gt;"")*('入力'!D$44&lt;&gt;"")*('入力'!D$45&lt;&gt;"")*($A29&gt;='入力'!D$44)*($A29&lt;='入力'!D$45)*'入力'!D$43*12)</f>
        <v/>
      </c>
      <c r="F29" s="27">
        <f>IF('入力'!E$32="",0,($A29&gt;=0)*($A29&lt;=2)*($A29&gt;='入力'!E$47)*'入力'!E$35*12+($A29&gt;=3)*($A29&lt;=5)*IFERROR(INDEX('決まりの表'!$B$23:$C$23,MATCH('入力'!E$36,'決まりの表'!$B$22:$C$22,0)),0)+($A29&gt;=6)*($A29&lt;=11)*IFERROR(INDEX('決まりの表'!$B$24:$C$24,MATCH('入力'!E$37,'決まりの表'!$B$22:$C$22,0)),0)+($A29&gt;=12)*($A29&lt;=14)*IFERROR(INDEX('決まりの表'!$B$25:$C$25,MATCH('入力'!E$38,'決まりの表'!$B$22:$C$22,0)),0)+($A29&gt;=15)*($A29&lt;=17)*IFERROR(INDEX('決まりの表'!$B$26:$C$26,MATCH('入力'!E$39,'決まりの表'!$B$22:$C$22,0)),0)+($A29&gt;=18)*($A29&lt;=17+'入力'!E$41)*('入力'!E$40&lt;&gt;"進学しない")*(IFERROR(INDEX('決まりの表'!$B$32:$B$37,MATCH('入力'!E$40,'決まりの表'!$A$32:$A$37,0)),0)+'入力'!E$42*12)+('入力'!E$43&lt;&gt;"")*('入力'!E$44&lt;&gt;"")*('入力'!E$45&lt;&gt;"")*($A29&gt;='入力'!E$44)*($A29&lt;='入力'!E$45)*'入力'!E$43*12)</f>
        <v/>
      </c>
    </row>
    <row r="30">
      <c r="A30" s="12">
        <f>A29+1</f>
        <v/>
      </c>
      <c r="B30" s="5">
        <f>IF(A30=-1,"誕生",IF(A30&lt;=5,A30&amp;"歳クラス",IF(A30&lt;=11,"小"&amp;(A30-5),IF(A30&lt;=14,"中"&amp;(A30-11),IF(A30&lt;=17,"高"&amp;(A30-14),"大学など"&amp;(A30-17)&amp;"年")))))</f>
        <v/>
      </c>
      <c r="C30" s="27">
        <f>IF('入力'!B$32="",0,($A30&gt;=0)*($A30&lt;=2)*($A30&gt;='入力'!B$47)*'入力'!B$35*12+($A30&gt;=3)*($A30&lt;=5)*IFERROR(INDEX('決まりの表'!$B$23:$C$23,MATCH('入力'!B$36,'決まりの表'!$B$22:$C$22,0)),0)+($A30&gt;=6)*($A30&lt;=11)*IFERROR(INDEX('決まりの表'!$B$24:$C$24,MATCH('入力'!B$37,'決まりの表'!$B$22:$C$22,0)),0)+($A30&gt;=12)*($A30&lt;=14)*IFERROR(INDEX('決まりの表'!$B$25:$C$25,MATCH('入力'!B$38,'決まりの表'!$B$22:$C$22,0)),0)+($A30&gt;=15)*($A30&lt;=17)*IFERROR(INDEX('決まりの表'!$B$26:$C$26,MATCH('入力'!B$39,'決まりの表'!$B$22:$C$22,0)),0)+($A30&gt;=18)*($A30&lt;=17+'入力'!B$41)*('入力'!B$40&lt;&gt;"進学しない")*(IFERROR(INDEX('決まりの表'!$B$32:$B$37,MATCH('入力'!B$40,'決まりの表'!$A$32:$A$37,0)),0)+'入力'!B$42*12)+('入力'!B$43&lt;&gt;"")*('入力'!B$44&lt;&gt;"")*('入力'!B$45&lt;&gt;"")*($A30&gt;='入力'!B$44)*($A30&lt;='入力'!B$45)*'入力'!B$43*12)</f>
        <v/>
      </c>
      <c r="D30" s="27">
        <f>IF('入力'!C$32="",0,($A30&gt;=0)*($A30&lt;=2)*($A30&gt;='入力'!C$47)*'入力'!C$35*12+($A30&gt;=3)*($A30&lt;=5)*IFERROR(INDEX('決まりの表'!$B$23:$C$23,MATCH('入力'!C$36,'決まりの表'!$B$22:$C$22,0)),0)+($A30&gt;=6)*($A30&lt;=11)*IFERROR(INDEX('決まりの表'!$B$24:$C$24,MATCH('入力'!C$37,'決まりの表'!$B$22:$C$22,0)),0)+($A30&gt;=12)*($A30&lt;=14)*IFERROR(INDEX('決まりの表'!$B$25:$C$25,MATCH('入力'!C$38,'決まりの表'!$B$22:$C$22,0)),0)+($A30&gt;=15)*($A30&lt;=17)*IFERROR(INDEX('決まりの表'!$B$26:$C$26,MATCH('入力'!C$39,'決まりの表'!$B$22:$C$22,0)),0)+($A30&gt;=18)*($A30&lt;=17+'入力'!C$41)*('入力'!C$40&lt;&gt;"進学しない")*(IFERROR(INDEX('決まりの表'!$B$32:$B$37,MATCH('入力'!C$40,'決まりの表'!$A$32:$A$37,0)),0)+'入力'!C$42*12)+('入力'!C$43&lt;&gt;"")*('入力'!C$44&lt;&gt;"")*('入力'!C$45&lt;&gt;"")*($A30&gt;='入力'!C$44)*($A30&lt;='入力'!C$45)*'入力'!C$43*12)</f>
        <v/>
      </c>
      <c r="E30" s="27">
        <f>IF('入力'!D$32="",0,($A30&gt;=0)*($A30&lt;=2)*($A30&gt;='入力'!D$47)*'入力'!D$35*12+($A30&gt;=3)*($A30&lt;=5)*IFERROR(INDEX('決まりの表'!$B$23:$C$23,MATCH('入力'!D$36,'決まりの表'!$B$22:$C$22,0)),0)+($A30&gt;=6)*($A30&lt;=11)*IFERROR(INDEX('決まりの表'!$B$24:$C$24,MATCH('入力'!D$37,'決まりの表'!$B$22:$C$22,0)),0)+($A30&gt;=12)*($A30&lt;=14)*IFERROR(INDEX('決まりの表'!$B$25:$C$25,MATCH('入力'!D$38,'決まりの表'!$B$22:$C$22,0)),0)+($A30&gt;=15)*($A30&lt;=17)*IFERROR(INDEX('決まりの表'!$B$26:$C$26,MATCH('入力'!D$39,'決まりの表'!$B$22:$C$22,0)),0)+($A30&gt;=18)*($A30&lt;=17+'入力'!D$41)*('入力'!D$40&lt;&gt;"進学しない")*(IFERROR(INDEX('決まりの表'!$B$32:$B$37,MATCH('入力'!D$40,'決まりの表'!$A$32:$A$37,0)),0)+'入力'!D$42*12)+('入力'!D$43&lt;&gt;"")*('入力'!D$44&lt;&gt;"")*('入力'!D$45&lt;&gt;"")*($A30&gt;='入力'!D$44)*($A30&lt;='入力'!D$45)*'入力'!D$43*12)</f>
        <v/>
      </c>
      <c r="F30" s="27">
        <f>IF('入力'!E$32="",0,($A30&gt;=0)*($A30&lt;=2)*($A30&gt;='入力'!E$47)*'入力'!E$35*12+($A30&gt;=3)*($A30&lt;=5)*IFERROR(INDEX('決まりの表'!$B$23:$C$23,MATCH('入力'!E$36,'決まりの表'!$B$22:$C$22,0)),0)+($A30&gt;=6)*($A30&lt;=11)*IFERROR(INDEX('決まりの表'!$B$24:$C$24,MATCH('入力'!E$37,'決まりの表'!$B$22:$C$22,0)),0)+($A30&gt;=12)*($A30&lt;=14)*IFERROR(INDEX('決まりの表'!$B$25:$C$25,MATCH('入力'!E$38,'決まりの表'!$B$22:$C$22,0)),0)+($A30&gt;=15)*($A30&lt;=17)*IFERROR(INDEX('決まりの表'!$B$26:$C$26,MATCH('入力'!E$39,'決まりの表'!$B$22:$C$22,0)),0)+($A30&gt;=18)*($A30&lt;=17+'入力'!E$41)*('入力'!E$40&lt;&gt;"進学しない")*(IFERROR(INDEX('決まりの表'!$B$32:$B$37,MATCH('入力'!E$40,'決まりの表'!$A$32:$A$37,0)),0)+'入力'!E$42*12)+('入力'!E$43&lt;&gt;"")*('入力'!E$44&lt;&gt;"")*('入力'!E$45&lt;&gt;"")*($A30&gt;='入力'!E$44)*($A30&lt;='入力'!E$45)*'入力'!E$43*12)</f>
        <v/>
      </c>
    </row>
    <row r="31">
      <c r="A31" s="12">
        <f>A30+1</f>
        <v/>
      </c>
      <c r="B31" s="5">
        <f>IF(A31=-1,"誕生",IF(A31&lt;=5,A31&amp;"歳クラス",IF(A31&lt;=11,"小"&amp;(A31-5),IF(A31&lt;=14,"中"&amp;(A31-11),IF(A31&lt;=17,"高"&amp;(A31-14),"大学など"&amp;(A31-17)&amp;"年")))))</f>
        <v/>
      </c>
      <c r="C31" s="27">
        <f>IF('入力'!B$32="",0,($A31&gt;=0)*($A31&lt;=2)*($A31&gt;='入力'!B$47)*'入力'!B$35*12+($A31&gt;=3)*($A31&lt;=5)*IFERROR(INDEX('決まりの表'!$B$23:$C$23,MATCH('入力'!B$36,'決まりの表'!$B$22:$C$22,0)),0)+($A31&gt;=6)*($A31&lt;=11)*IFERROR(INDEX('決まりの表'!$B$24:$C$24,MATCH('入力'!B$37,'決まりの表'!$B$22:$C$22,0)),0)+($A31&gt;=12)*($A31&lt;=14)*IFERROR(INDEX('決まりの表'!$B$25:$C$25,MATCH('入力'!B$38,'決まりの表'!$B$22:$C$22,0)),0)+($A31&gt;=15)*($A31&lt;=17)*IFERROR(INDEX('決まりの表'!$B$26:$C$26,MATCH('入力'!B$39,'決まりの表'!$B$22:$C$22,0)),0)+($A31&gt;=18)*($A31&lt;=17+'入力'!B$41)*('入力'!B$40&lt;&gt;"進学しない")*(IFERROR(INDEX('決まりの表'!$B$32:$B$37,MATCH('入力'!B$40,'決まりの表'!$A$32:$A$37,0)),0)+'入力'!B$42*12)+('入力'!B$43&lt;&gt;"")*('入力'!B$44&lt;&gt;"")*('入力'!B$45&lt;&gt;"")*($A31&gt;='入力'!B$44)*($A31&lt;='入力'!B$45)*'入力'!B$43*12)</f>
        <v/>
      </c>
      <c r="D31" s="27">
        <f>IF('入力'!C$32="",0,($A31&gt;=0)*($A31&lt;=2)*($A31&gt;='入力'!C$47)*'入力'!C$35*12+($A31&gt;=3)*($A31&lt;=5)*IFERROR(INDEX('決まりの表'!$B$23:$C$23,MATCH('入力'!C$36,'決まりの表'!$B$22:$C$22,0)),0)+($A31&gt;=6)*($A31&lt;=11)*IFERROR(INDEX('決まりの表'!$B$24:$C$24,MATCH('入力'!C$37,'決まりの表'!$B$22:$C$22,0)),0)+($A31&gt;=12)*($A31&lt;=14)*IFERROR(INDEX('決まりの表'!$B$25:$C$25,MATCH('入力'!C$38,'決まりの表'!$B$22:$C$22,0)),0)+($A31&gt;=15)*($A31&lt;=17)*IFERROR(INDEX('決まりの表'!$B$26:$C$26,MATCH('入力'!C$39,'決まりの表'!$B$22:$C$22,0)),0)+($A31&gt;=18)*($A31&lt;=17+'入力'!C$41)*('入力'!C$40&lt;&gt;"進学しない")*(IFERROR(INDEX('決まりの表'!$B$32:$B$37,MATCH('入力'!C$40,'決まりの表'!$A$32:$A$37,0)),0)+'入力'!C$42*12)+('入力'!C$43&lt;&gt;"")*('入力'!C$44&lt;&gt;"")*('入力'!C$45&lt;&gt;"")*($A31&gt;='入力'!C$44)*($A31&lt;='入力'!C$45)*'入力'!C$43*12)</f>
        <v/>
      </c>
      <c r="E31" s="27">
        <f>IF('入力'!D$32="",0,($A31&gt;=0)*($A31&lt;=2)*($A31&gt;='入力'!D$47)*'入力'!D$35*12+($A31&gt;=3)*($A31&lt;=5)*IFERROR(INDEX('決まりの表'!$B$23:$C$23,MATCH('入力'!D$36,'決まりの表'!$B$22:$C$22,0)),0)+($A31&gt;=6)*($A31&lt;=11)*IFERROR(INDEX('決まりの表'!$B$24:$C$24,MATCH('入力'!D$37,'決まりの表'!$B$22:$C$22,0)),0)+($A31&gt;=12)*($A31&lt;=14)*IFERROR(INDEX('決まりの表'!$B$25:$C$25,MATCH('入力'!D$38,'決まりの表'!$B$22:$C$22,0)),0)+($A31&gt;=15)*($A31&lt;=17)*IFERROR(INDEX('決まりの表'!$B$26:$C$26,MATCH('入力'!D$39,'決まりの表'!$B$22:$C$22,0)),0)+($A31&gt;=18)*($A31&lt;=17+'入力'!D$41)*('入力'!D$40&lt;&gt;"進学しない")*(IFERROR(INDEX('決まりの表'!$B$32:$B$37,MATCH('入力'!D$40,'決まりの表'!$A$32:$A$37,0)),0)+'入力'!D$42*12)+('入力'!D$43&lt;&gt;"")*('入力'!D$44&lt;&gt;"")*('入力'!D$45&lt;&gt;"")*($A31&gt;='入力'!D$44)*($A31&lt;='入力'!D$45)*'入力'!D$43*12)</f>
        <v/>
      </c>
      <c r="F31" s="27">
        <f>IF('入力'!E$32="",0,($A31&gt;=0)*($A31&lt;=2)*($A31&gt;='入力'!E$47)*'入力'!E$35*12+($A31&gt;=3)*($A31&lt;=5)*IFERROR(INDEX('決まりの表'!$B$23:$C$23,MATCH('入力'!E$36,'決まりの表'!$B$22:$C$22,0)),0)+($A31&gt;=6)*($A31&lt;=11)*IFERROR(INDEX('決まりの表'!$B$24:$C$24,MATCH('入力'!E$37,'決まりの表'!$B$22:$C$22,0)),0)+($A31&gt;=12)*($A31&lt;=14)*IFERROR(INDEX('決まりの表'!$B$25:$C$25,MATCH('入力'!E$38,'決まりの表'!$B$22:$C$22,0)),0)+($A31&gt;=15)*($A31&lt;=17)*IFERROR(INDEX('決まりの表'!$B$26:$C$26,MATCH('入力'!E$39,'決まりの表'!$B$22:$C$22,0)),0)+($A31&gt;=18)*($A31&lt;=17+'入力'!E$41)*('入力'!E$40&lt;&gt;"進学しない")*(IFERROR(INDEX('決まりの表'!$B$32:$B$37,MATCH('入力'!E$40,'決まりの表'!$A$32:$A$37,0)),0)+'入力'!E$42*12)+('入力'!E$43&lt;&gt;"")*('入力'!E$44&lt;&gt;"")*('入力'!E$45&lt;&gt;"")*($A31&gt;='入力'!E$44)*($A31&lt;='入力'!E$45)*'入力'!E$43*12)</f>
        <v/>
      </c>
    </row>
    <row r="32">
      <c r="A32" s="5" t="inlineStr">
        <is>
          <t>大学の入学時（入学料＋施設設備費）</t>
        </is>
      </c>
      <c r="C32" s="27">
        <f>IF(('入力'!B$32="")+('入力'!B$40="進学しない"),0,IFERROR(INDEX('決まりの表'!$C$32:$C$37,MATCH('入力'!B$40,'決まりの表'!$A$32:$A$37,0))+INDEX('決まりの表'!$D$32:$D$37,MATCH('入力'!B$40,'決まりの表'!$A$32:$A$37,0)),0))</f>
        <v/>
      </c>
      <c r="D32" s="27">
        <f>IF(('入力'!C$32="")+('入力'!C$40="進学しない"),0,IFERROR(INDEX('決まりの表'!$C$32:$C$37,MATCH('入力'!C$40,'決まりの表'!$A$32:$A$37,0))+INDEX('決まりの表'!$D$32:$D$37,MATCH('入力'!C$40,'決まりの表'!$A$32:$A$37,0)),0))</f>
        <v/>
      </c>
      <c r="E32" s="27">
        <f>IF(('入力'!D$32="")+('入力'!D$40="進学しない"),0,IFERROR(INDEX('決まりの表'!$C$32:$C$37,MATCH('入力'!D$40,'決まりの表'!$A$32:$A$37,0))+INDEX('決まりの表'!$D$32:$D$37,MATCH('入力'!D$40,'決まりの表'!$A$32:$A$37,0)),0))</f>
        <v/>
      </c>
      <c r="F32" s="27">
        <f>IF(('入力'!E$32="")+('入力'!E$40="進学しない"),0,IFERROR(INDEX('決まりの表'!$C$32:$C$37,MATCH('入力'!E$40,'決まりの表'!$A$32:$A$37,0))+INDEX('決まりの表'!$D$32:$D$37,MATCH('入力'!E$40,'決まりの表'!$A$32:$A$37,0)),0))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育休のお金</dc:creator>
  <dc:title xmlns:dc="http://purl.org/dc/elements/1.1/">ライフプラン表｜育休のお金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2026-10-23T03:13:42Z</dcterms:modified>
  <cp:lastModifiedBy/>
</cp:coreProperties>
</file>